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01 - střecha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střecha'!$C$129:$K$339</definedName>
    <definedName name="_xlnm.Print_Area" localSheetId="1">'01 - střecha'!$C$4:$J$76,'01 - střecha'!$C$82:$J$111,'01 - střecha'!$C$117:$K$339</definedName>
    <definedName name="_xlnm.Print_Titles" localSheetId="1">'01 - střecha'!$129:$129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39"/>
  <c r="BH339"/>
  <c r="BG339"/>
  <c r="BF339"/>
  <c r="T339"/>
  <c r="T338"/>
  <c r="R339"/>
  <c r="R338"/>
  <c r="P339"/>
  <c r="P338"/>
  <c r="BI337"/>
  <c r="BH337"/>
  <c r="BG337"/>
  <c r="BF337"/>
  <c r="T337"/>
  <c r="T336"/>
  <c r="R337"/>
  <c r="R336"/>
  <c r="P337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26"/>
  <c r="BH326"/>
  <c r="BG326"/>
  <c r="BF326"/>
  <c r="T326"/>
  <c r="R326"/>
  <c r="P326"/>
  <c r="BI324"/>
  <c r="BH324"/>
  <c r="BG324"/>
  <c r="BF324"/>
  <c r="T324"/>
  <c r="R324"/>
  <c r="P324"/>
  <c r="BI319"/>
  <c r="BH319"/>
  <c r="BG319"/>
  <c r="BF319"/>
  <c r="T319"/>
  <c r="R319"/>
  <c r="P319"/>
  <c r="BI317"/>
  <c r="BH317"/>
  <c r="BG317"/>
  <c r="BF317"/>
  <c r="T317"/>
  <c r="R317"/>
  <c r="P317"/>
  <c r="BI312"/>
  <c r="BH312"/>
  <c r="BG312"/>
  <c r="BF312"/>
  <c r="T312"/>
  <c r="R312"/>
  <c r="P312"/>
  <c r="BI310"/>
  <c r="BH310"/>
  <c r="BG310"/>
  <c r="BF310"/>
  <c r="T310"/>
  <c r="R310"/>
  <c r="P310"/>
  <c r="BI304"/>
  <c r="BH304"/>
  <c r="BG304"/>
  <c r="BF304"/>
  <c r="T304"/>
  <c r="R304"/>
  <c r="P304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88"/>
  <c r="BH288"/>
  <c r="BG288"/>
  <c r="BF288"/>
  <c r="T288"/>
  <c r="R288"/>
  <c r="P288"/>
  <c r="BI281"/>
  <c r="BH281"/>
  <c r="BG281"/>
  <c r="BF281"/>
  <c r="T281"/>
  <c r="R281"/>
  <c r="P281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1"/>
  <c r="BH261"/>
  <c r="BG261"/>
  <c r="BF261"/>
  <c r="T261"/>
  <c r="R261"/>
  <c r="P261"/>
  <c r="BI259"/>
  <c r="BH259"/>
  <c r="BG259"/>
  <c r="BF259"/>
  <c r="T259"/>
  <c r="R259"/>
  <c r="P259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2"/>
  <c r="BH242"/>
  <c r="BG242"/>
  <c r="BF242"/>
  <c r="T242"/>
  <c r="R242"/>
  <c r="P242"/>
  <c r="BI241"/>
  <c r="BH241"/>
  <c r="BG241"/>
  <c r="BF241"/>
  <c r="T241"/>
  <c r="R241"/>
  <c r="P241"/>
  <c r="BI235"/>
  <c r="BH235"/>
  <c r="BG235"/>
  <c r="BF235"/>
  <c r="T235"/>
  <c r="R235"/>
  <c r="P235"/>
  <c r="BI228"/>
  <c r="BH228"/>
  <c r="BG228"/>
  <c r="BF228"/>
  <c r="T228"/>
  <c r="R228"/>
  <c r="P228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BI202"/>
  <c r="BH202"/>
  <c r="BG202"/>
  <c r="BF202"/>
  <c r="T202"/>
  <c r="R202"/>
  <c r="P202"/>
  <c r="BI195"/>
  <c r="BH195"/>
  <c r="BG195"/>
  <c r="BF195"/>
  <c r="T195"/>
  <c r="R195"/>
  <c r="P195"/>
  <c r="BI188"/>
  <c r="BH188"/>
  <c r="BG188"/>
  <c r="BF188"/>
  <c r="T188"/>
  <c r="R188"/>
  <c r="P188"/>
  <c r="BI173"/>
  <c r="BH173"/>
  <c r="BG173"/>
  <c r="BF173"/>
  <c r="T173"/>
  <c r="R173"/>
  <c r="P173"/>
  <c r="BI172"/>
  <c r="BH172"/>
  <c r="BG172"/>
  <c r="BF172"/>
  <c r="T172"/>
  <c r="R172"/>
  <c r="P172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T147"/>
  <c r="R148"/>
  <c r="R147"/>
  <c r="P148"/>
  <c r="P147"/>
  <c r="BI140"/>
  <c r="BH140"/>
  <c r="BG140"/>
  <c r="BF140"/>
  <c r="T140"/>
  <c r="T132"/>
  <c r="R140"/>
  <c r="R132"/>
  <c r="P140"/>
  <c r="P132"/>
  <c r="BI133"/>
  <c r="BH133"/>
  <c r="BG133"/>
  <c r="BF133"/>
  <c r="T133"/>
  <c r="R133"/>
  <c r="P133"/>
  <c r="J126"/>
  <c r="F126"/>
  <c r="F124"/>
  <c r="E122"/>
  <c r="J91"/>
  <c r="F91"/>
  <c r="F89"/>
  <c r="E87"/>
  <c r="J24"/>
  <c r="E24"/>
  <c r="J127"/>
  <c r="J23"/>
  <c r="J18"/>
  <c r="E18"/>
  <c r="F127"/>
  <c r="J17"/>
  <c r="J12"/>
  <c r="J89"/>
  <c r="E7"/>
  <c r="E120"/>
  <c i="1" r="L90"/>
  <c r="AM90"/>
  <c r="AM89"/>
  <c r="L89"/>
  <c r="AM87"/>
  <c r="L87"/>
  <c r="L85"/>
  <c r="L84"/>
  <c i="2" r="J337"/>
  <c r="J304"/>
  <c r="J281"/>
  <c r="J259"/>
  <c r="J217"/>
  <c r="BK161"/>
  <c r="J152"/>
  <c r="BK337"/>
  <c r="J324"/>
  <c r="BK312"/>
  <c r="BK281"/>
  <c r="J267"/>
  <c r="J249"/>
  <c r="BK205"/>
  <c r="BK173"/>
  <c r="BK156"/>
  <c r="BK133"/>
  <c r="BK334"/>
  <c r="J310"/>
  <c r="BK275"/>
  <c r="BK251"/>
  <c r="J211"/>
  <c r="J188"/>
  <c r="J153"/>
  <c r="J133"/>
  <c r="J339"/>
  <c r="J317"/>
  <c r="BK298"/>
  <c r="J288"/>
  <c r="BK253"/>
  <c r="BK211"/>
  <c r="J156"/>
  <c r="BK151"/>
  <c r="J335"/>
  <c r="J332"/>
  <c r="BK293"/>
  <c r="J271"/>
  <c r="J251"/>
  <c r="J241"/>
  <c r="J202"/>
  <c r="BK172"/>
  <c r="J148"/>
  <c r="BK333"/>
  <c r="BK319"/>
  <c r="J298"/>
  <c r="BK259"/>
  <c r="BK235"/>
  <c r="BK202"/>
  <c r="J154"/>
  <c r="BK140"/>
  <c r="BK335"/>
  <c r="BK326"/>
  <c r="J293"/>
  <c r="BK261"/>
  <c r="BK242"/>
  <c r="BK195"/>
  <c r="BK148"/>
  <c r="J334"/>
  <c r="J319"/>
  <c r="BK310"/>
  <c r="J275"/>
  <c r="J253"/>
  <c r="J235"/>
  <c r="J195"/>
  <c r="J161"/>
  <c r="BK153"/>
  <c i="1" r="AS94"/>
  <c i="2" r="BK324"/>
  <c r="BK271"/>
  <c r="BK249"/>
  <c r="BK217"/>
  <c r="BK158"/>
  <c r="J151"/>
  <c r="BK332"/>
  <c r="J312"/>
  <c r="BK296"/>
  <c r="BK267"/>
  <c r="J228"/>
  <c r="J172"/>
  <c r="BK154"/>
  <c r="BK339"/>
  <c r="J333"/>
  <c r="BK317"/>
  <c r="BK288"/>
  <c r="J261"/>
  <c r="J242"/>
  <c r="BK228"/>
  <c r="BK188"/>
  <c r="J158"/>
  <c r="J140"/>
  <c r="J326"/>
  <c r="BK304"/>
  <c r="J296"/>
  <c r="BK241"/>
  <c r="J205"/>
  <c r="J173"/>
  <c r="BK152"/>
  <c l="1" r="P160"/>
  <c r="BK252"/>
  <c r="J252"/>
  <c r="J104"/>
  <c r="R252"/>
  <c r="T297"/>
  <c r="R311"/>
  <c r="P318"/>
  <c r="T318"/>
  <c r="P325"/>
  <c r="BK160"/>
  <c r="T160"/>
  <c r="T252"/>
  <c r="P297"/>
  <c r="BK311"/>
  <c r="J311"/>
  <c r="J106"/>
  <c r="T311"/>
  <c r="BK325"/>
  <c r="J325"/>
  <c r="J108"/>
  <c r="T325"/>
  <c r="BK150"/>
  <c r="J150"/>
  <c r="J100"/>
  <c r="P150"/>
  <c r="P131"/>
  <c r="R150"/>
  <c r="R131"/>
  <c r="R130"/>
  <c r="T150"/>
  <c r="T131"/>
  <c r="R160"/>
  <c r="R159"/>
  <c r="P252"/>
  <c r="BK297"/>
  <c r="J297"/>
  <c r="J105"/>
  <c r="R297"/>
  <c r="P311"/>
  <c r="BK318"/>
  <c r="J318"/>
  <c r="J107"/>
  <c r="R318"/>
  <c r="R325"/>
  <c r="BK132"/>
  <c r="J132"/>
  <c r="J98"/>
  <c r="BK147"/>
  <c r="J147"/>
  <c r="J99"/>
  <c r="BK157"/>
  <c r="J157"/>
  <c r="J101"/>
  <c r="BK338"/>
  <c r="J338"/>
  <c r="J110"/>
  <c r="E85"/>
  <c r="J124"/>
  <c r="BE148"/>
  <c r="BE151"/>
  <c r="BE152"/>
  <c r="BE156"/>
  <c r="BE202"/>
  <c r="BE205"/>
  <c r="BE211"/>
  <c r="BE235"/>
  <c r="BE242"/>
  <c r="BE253"/>
  <c r="BE267"/>
  <c r="BE271"/>
  <c r="BE296"/>
  <c r="BE298"/>
  <c r="BE317"/>
  <c r="BE319"/>
  <c r="BE324"/>
  <c r="BE326"/>
  <c r="BE332"/>
  <c r="BE335"/>
  <c r="F92"/>
  <c r="BE140"/>
  <c r="BE154"/>
  <c r="BE158"/>
  <c r="BE161"/>
  <c r="BE172"/>
  <c r="BE173"/>
  <c r="BE188"/>
  <c r="BE195"/>
  <c r="BE217"/>
  <c r="BE228"/>
  <c r="BE241"/>
  <c r="BE249"/>
  <c r="BE251"/>
  <c r="BE259"/>
  <c r="BE261"/>
  <c r="BE275"/>
  <c r="BE281"/>
  <c r="BE288"/>
  <c r="BE293"/>
  <c r="BE304"/>
  <c r="BE310"/>
  <c r="BE337"/>
  <c r="BE339"/>
  <c r="J92"/>
  <c r="BE133"/>
  <c r="BE153"/>
  <c r="BE312"/>
  <c r="BE333"/>
  <c r="BE334"/>
  <c r="F34"/>
  <c i="1" r="BA95"/>
  <c r="BA94"/>
  <c r="AW94"/>
  <c r="AK30"/>
  <c i="2" r="F35"/>
  <c i="1" r="BB95"/>
  <c r="BB94"/>
  <c r="W31"/>
  <c i="2" r="J34"/>
  <c i="1" r="AW95"/>
  <c i="2" r="F36"/>
  <c i="1" r="BC95"/>
  <c r="BC94"/>
  <c r="W32"/>
  <c i="2" r="F37"/>
  <c i="1" r="BD95"/>
  <c r="BD94"/>
  <c r="W33"/>
  <c i="2" l="1" r="T159"/>
  <c r="T130"/>
  <c r="BK159"/>
  <c r="J159"/>
  <c r="J102"/>
  <c r="P159"/>
  <c r="P130"/>
  <c i="1" r="AU95"/>
  <c i="2" r="BK336"/>
  <c r="J336"/>
  <c r="J109"/>
  <c r="BK131"/>
  <c r="J131"/>
  <c r="J97"/>
  <c r="J160"/>
  <c r="J103"/>
  <c i="1" r="AX94"/>
  <c i="2" r="F33"/>
  <c i="1" r="AZ95"/>
  <c r="AZ94"/>
  <c r="W29"/>
  <c r="W30"/>
  <c r="AY94"/>
  <c i="2" r="J33"/>
  <c i="1" r="AV95"/>
  <c r="AT95"/>
  <c r="AU94"/>
  <c i="2" l="1" r="BK130"/>
  <c r="J130"/>
  <c r="J96"/>
  <c i="1" r="AV94"/>
  <c r="AK29"/>
  <c i="2" l="1" r="J30"/>
  <c i="1" r="AG95"/>
  <c r="AG94"/>
  <c r="AK26"/>
  <c r="AK35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<sst xmlns="http://schemas.openxmlformats.org/spreadsheetml/2006/main">
  <si>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</si>
  <si>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</si>
  <si>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</si>
  <si>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</si>
  <si>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{bd386475-4374-417b-b4cc-ee49648f83a6}</t>
  </si>
  <si>
    <t xml:space="preserve">&gt;&gt;  skryté sloupce  &lt;&lt;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</si>
  <si>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</si>
  <si>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</si>
  <si>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</si>
  <si>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</si>
  <si>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</si>
  <si>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</si>
  <si>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</si>
  <si>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</si>
  <si>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VIII/2023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</si>
  <si>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</si>
  <si>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</si>
  <si>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budovy C ZŠ Chrjukivova 12</t>
  </si>
  <si>
    <t>KSO:</t>
  </si>
  <si>
    <t>CC-CZ:</t>
  </si>
  <si>
    <t>Místo:</t>
  </si>
  <si>
    <t>ZŠ Chrjukivova 1801/12, Ostrava-Zábřeh</t>
  </si>
  <si>
    <t>Datum:</t>
  </si>
  <si>
    <t>19. 9. 2023</t>
  </si>
  <si>
    <t>Zadavatel:</t>
  </si>
  <si>
    <t>IČ:</t>
  </si>
  <si>
    <t>SMO MOb Ostrava-Jih, Horní 3, Ostrava-Zábřeh</t>
  </si>
  <si>
    <t>DIČ:</t>
  </si>
  <si>
    <t>Uchazeč:</t>
  </si>
  <si>
    <t>Vyplň údaj</t>
  </si>
  <si>
    <t>Projektant:</t>
  </si>
  <si>
    <t>Wamp in s.r.o.</t>
  </si>
  <si>
    <t>True</t>
  </si>
  <si>
    <t>1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</si>
  <si>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</si>
  <si>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</si>
  <si>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</si>
  <si>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</si>
  <si>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</si>
  <si>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</si>
  <si>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</si>
  <si>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</si>
  <si>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</si>
  <si>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</si>
  <si>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</si>
  <si>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</si>
  <si>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</si>
  <si>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</si>
  <si>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</si>
  <si>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</si>
  <si>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</si>
  <si>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</si>
  <si>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</si>
  <si>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</si>
  <si>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</si>
  <si>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</si>
  <si>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</si>
  <si>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</si>
  <si>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</si>
  <si>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</si>
  <si>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</si>
  <si>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</si>
  <si>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</si>
  <si>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</si>
  <si>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</si>
  <si>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</si>
  <si>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</si>
  <si>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</si>
  <si>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</si>
  <si>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</si>
  <si>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</si>
  <si>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</si>
  <si>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</si>
  <si>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</si>
  <si>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</si>
  <si>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</si>
  <si>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</si>
  <si>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</si>
  <si>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</si>
  <si>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</si>
  <si>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</si>
  <si>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</si>
  <si>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</si>
  <si>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střecha</t>
  </si>
  <si>
    <t>STA</t>
  </si>
  <si>
    <t>{f44d61a8-5911-4444-925f-538ddf762dc9}</t>
  </si>
  <si>
    <t>2</t>
  </si>
  <si>
    <t>KRYCÍ LIST SOUPISU PRACÍ</t>
  </si>
  <si>
    <t>Objekt:</t>
  </si>
  <si>
    <t>01 - střecha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</si>
  <si>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</si>
  <si>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</si>
  <si>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</si>
  <si>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</si>
  <si>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</si>
  <si>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</si>
  <si>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</si>
  <si>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</si>
  <si>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</si>
  <si>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</si>
  <si>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</si>
  <si>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</si>
  <si>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</si>
  <si>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</si>
  <si>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</si>
  <si>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</si>
  <si>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767 - Konstrukce zámečnické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</si>
  <si>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</si>
  <si>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</si>
  <si>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</si>
  <si>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</si>
  <si>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</si>
  <si>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</si>
  <si>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</si>
  <si>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</si>
  <si>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</si>
  <si>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</si>
  <si>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</si>
  <si>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</si>
  <si>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</si>
  <si>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</si>
  <si>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</si>
  <si>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</si>
  <si>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</si>
  <si>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</si>
  <si>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</si>
  <si>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</si>
  <si>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</si>
  <si>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311273951.R00</t>
  </si>
  <si>
    <t>Založeni pórobetonového zdiva na zakládací maltu tloušťky 150 mm</t>
  </si>
  <si>
    <t>m</t>
  </si>
  <si>
    <t>4</t>
  </si>
  <si>
    <t>-998587925</t>
  </si>
  <si>
    <t>VV</t>
  </si>
  <si>
    <t>zvýšení atiky</t>
  </si>
  <si>
    <t>NS1</t>
  </si>
  <si>
    <t>(24,45+21,3+9,3*2)*2</t>
  </si>
  <si>
    <t>NS2</t>
  </si>
  <si>
    <t>(9,3+6,45)*2</t>
  </si>
  <si>
    <t>Součet</t>
  </si>
  <si>
    <t>342272245</t>
  </si>
  <si>
    <t>Příčka z pórobetonových hladkých tvárnic na tenkovrstvou maltu tl 150 mm</t>
  </si>
  <si>
    <t>m2</t>
  </si>
  <si>
    <t>CS ÚRS 2023 01</t>
  </si>
  <si>
    <t>-332213669</t>
  </si>
  <si>
    <t>(24,45+21,3+9,3*2)*2*0,2</t>
  </si>
  <si>
    <t>(9,3+6,45)*2*0,2</t>
  </si>
  <si>
    <t>9</t>
  </si>
  <si>
    <t>Ostatní konstrukce a práce, bourání</t>
  </si>
  <si>
    <t>953321114.R00</t>
  </si>
  <si>
    <t>Vložky do dilatačních spár z MW tl. 100 mm</t>
  </si>
  <si>
    <t>-1832608933</t>
  </si>
  <si>
    <t>9,6*0,5*2</t>
  </si>
  <si>
    <t>997</t>
  </si>
  <si>
    <t>Přesun sutě</t>
  </si>
  <si>
    <t>997002611</t>
  </si>
  <si>
    <t>Nakládání suti a vybouraných hmot</t>
  </si>
  <si>
    <t>t</t>
  </si>
  <si>
    <t>-1573046575</t>
  </si>
  <si>
    <t>5</t>
  </si>
  <si>
    <t>997013113</t>
  </si>
  <si>
    <t>Vnitrostaveništní doprava suti a vybouraných hmot pro budovy v přes 9 do 12 m s použitím mechanizace</t>
  </si>
  <si>
    <t>442106227</t>
  </si>
  <si>
    <t>6</t>
  </si>
  <si>
    <t>997013501</t>
  </si>
  <si>
    <t>Odvoz suti a vybouraných hmot na skládku nebo meziskládku do 1 km se složením</t>
  </si>
  <si>
    <t>1805102167</t>
  </si>
  <si>
    <t>7</t>
  </si>
  <si>
    <t>997013509</t>
  </si>
  <si>
    <t>Příplatek k odvozu suti a vybouraných hmot na skládku ZKD 1 km přes 1 km</t>
  </si>
  <si>
    <t>-1801638972</t>
  </si>
  <si>
    <t>1,447*9 'Přepočtené koeficientem množství</t>
  </si>
  <si>
    <t>8</t>
  </si>
  <si>
    <t>997013631</t>
  </si>
  <si>
    <t>Poplatek za uložení na skládce (skládkovné) stavebního odpadu směsného kód odpadu 17 09 04</t>
  </si>
  <si>
    <t>2011431707</t>
  </si>
  <si>
    <t>998</t>
  </si>
  <si>
    <t>Přesun hmot</t>
  </si>
  <si>
    <t>998011002</t>
  </si>
  <si>
    <t>Přesun hmot pro budovy zděné v přes 6 do 12 m</t>
  </si>
  <si>
    <t>2126108906</t>
  </si>
  <si>
    <t>PSV</t>
  </si>
  <si>
    <t>Práce a dodávky PSV</t>
  </si>
  <si>
    <t>712</t>
  </si>
  <si>
    <t>Povlakové krytiny</t>
  </si>
  <si>
    <t>10</t>
  </si>
  <si>
    <t>712300841</t>
  </si>
  <si>
    <t>Odstranění povlakové krytiny střech do 10° odškrabáním mechu s urovnáním povrchu a očištěním</t>
  </si>
  <si>
    <t>16</t>
  </si>
  <si>
    <t>967031529</t>
  </si>
  <si>
    <t>původní asf. pásy</t>
  </si>
  <si>
    <t>ST1 vč. atik</t>
  </si>
  <si>
    <t>(24,5+21,35)*9,6</t>
  </si>
  <si>
    <t>svislé vytažení</t>
  </si>
  <si>
    <t>(24,15+21,0+9,3*2)*2*0,1</t>
  </si>
  <si>
    <t>ST2 vč. atik</t>
  </si>
  <si>
    <t>9,6*6,5</t>
  </si>
  <si>
    <t>(9,3+6,15)*2*0,1</t>
  </si>
  <si>
    <t>11</t>
  </si>
  <si>
    <t>712300842.R00</t>
  </si>
  <si>
    <t>Urovnání povrchu, prořezání bublin, přetavení přířezem asf. pásu - rozsah do 20% plochy</t>
  </si>
  <si>
    <t>-1350494446</t>
  </si>
  <si>
    <t>12</t>
  </si>
  <si>
    <t>712362112</t>
  </si>
  <si>
    <t>Povlaková krytina střech plochých na vodorovné ploše vakuově kotvená hydroizolační fólie tl. 1,6 mm</t>
  </si>
  <si>
    <t>989416056</t>
  </si>
  <si>
    <t>NS1 vč. atik</t>
  </si>
  <si>
    <t>(24,15+21,0+9,3*2)*2*0,3</t>
  </si>
  <si>
    <t>NS2 vč. atik</t>
  </si>
  <si>
    <t>(9,3+6,15)*2*0,3</t>
  </si>
  <si>
    <t>pojistný pás podtlakového kotvení</t>
  </si>
  <si>
    <t>(24,15+21,0+9,3*2)*2*0,5</t>
  </si>
  <si>
    <t>(9,3+6,15)*2*0,5</t>
  </si>
  <si>
    <t>13</t>
  </si>
  <si>
    <t>712363352</t>
  </si>
  <si>
    <t>Povlakové krytiny střech do 10° z tvarovaných poplastovaných lišt délky 2 m koutová lišta vnitřní rš 100 mm</t>
  </si>
  <si>
    <t>1389657488</t>
  </si>
  <si>
    <t>vytažení na atiky</t>
  </si>
  <si>
    <t>(24,15+21,0+9,3*2)*2</t>
  </si>
  <si>
    <t>(9,3+6,15)*2</t>
  </si>
  <si>
    <t>14</t>
  </si>
  <si>
    <t>712363353</t>
  </si>
  <si>
    <t>Povlakové krytiny střech do 10° z tvarovaných poplastovaných lišt délky 2 m koutová lišta vnější rš 100 mm</t>
  </si>
  <si>
    <t>1957888186</t>
  </si>
  <si>
    <t>712363358</t>
  </si>
  <si>
    <t>Povlakové krytiny střech do 10° z tvarovaných poplastovaných lišt délky 2 m závětrná lišta rš 250 mm</t>
  </si>
  <si>
    <t>-1106168736</t>
  </si>
  <si>
    <t>NS1, NS2 - atika</t>
  </si>
  <si>
    <t>(52,3+9,6)*2</t>
  </si>
  <si>
    <t>712363367</t>
  </si>
  <si>
    <t>Povlakové krytiny střech do 10° z tvarovaných poplastovaných lišt délky 2 m dilatační lišta rš 300 mm</t>
  </si>
  <si>
    <t>-1686386968</t>
  </si>
  <si>
    <t>9,6</t>
  </si>
  <si>
    <t>17</t>
  </si>
  <si>
    <t>712392121</t>
  </si>
  <si>
    <t>Podtlakový ventil systémového vakuového kotvení hydroizolace střech</t>
  </si>
  <si>
    <t>kus</t>
  </si>
  <si>
    <t>1367765032</t>
  </si>
  <si>
    <t>20</t>
  </si>
  <si>
    <t>18</t>
  </si>
  <si>
    <t>712392171</t>
  </si>
  <si>
    <t>Povlakové krytiny střech plochých do 10° podkladní textilní vrstvy</t>
  </si>
  <si>
    <t>-1267427189</t>
  </si>
  <si>
    <t>netkaná textilie, v požárním úseku skelný vlies</t>
  </si>
  <si>
    <t>19</t>
  </si>
  <si>
    <t>712392183</t>
  </si>
  <si>
    <t>Děrovaný profil s pěnovým těsněním systémového vakuového kotvení ukotvený po obvodu konstrukcí</t>
  </si>
  <si>
    <t>-1477299781</t>
  </si>
  <si>
    <t>712392184</t>
  </si>
  <si>
    <t>Opracování kolem střešního vtoku systémového vakuového kotvení</t>
  </si>
  <si>
    <t>-2125796988</t>
  </si>
  <si>
    <t>M</t>
  </si>
  <si>
    <t>28322115</t>
  </si>
  <si>
    <t>fólie izolační střešní mPVC pro mechanické a podtlakové kotvení s PES vložkou tl 1,6mm, RAL 3013</t>
  </si>
  <si>
    <t>32</t>
  </si>
  <si>
    <t>36380983</t>
  </si>
  <si>
    <t>22</t>
  </si>
  <si>
    <t>712841559</t>
  </si>
  <si>
    <t>Provedení povlakové krytiny vytažením na konstrukce pásy přitavením NAIP</t>
  </si>
  <si>
    <t>-845654806</t>
  </si>
  <si>
    <t>atiky</t>
  </si>
  <si>
    <t>23</t>
  </si>
  <si>
    <t>62853004</t>
  </si>
  <si>
    <t>pás asfaltový natavitelný modifikovaný SBS tl 4,0mm s vložkou ze skleněné tkaniny a spalitelnou PE fólií nebo jemnozrnným minerálním posypem na horním povrchu</t>
  </si>
  <si>
    <t>421546760</t>
  </si>
  <si>
    <t>79,2*1,2 'Přepočtené koeficientem množství</t>
  </si>
  <si>
    <t>24</t>
  </si>
  <si>
    <t>998712202</t>
  </si>
  <si>
    <t>Přesun hmot procentní pro krytiny povlakové v objektech v přes 6 do 12 m</t>
  </si>
  <si>
    <t>%</t>
  </si>
  <si>
    <t>-1216892014</t>
  </si>
  <si>
    <t>713</t>
  </si>
  <si>
    <t>Izolace tepelné</t>
  </si>
  <si>
    <t>25</t>
  </si>
  <si>
    <t>713131141</t>
  </si>
  <si>
    <t>Montáž izolace tepelné stěn a základů lepením celoplošně rohoží, pásů, dílců, desek</t>
  </si>
  <si>
    <t>-376558851</t>
  </si>
  <si>
    <t>NS1 svislá část atik</t>
  </si>
  <si>
    <t>26</t>
  </si>
  <si>
    <t>28376422</t>
  </si>
  <si>
    <t>deska z polystyrénu XPS, hrana polodrážková a hladký povrch 300kPA tl 100mm</t>
  </si>
  <si>
    <t>2072764971</t>
  </si>
  <si>
    <t>47,52*1,05 'Přepočtené koeficientem množství</t>
  </si>
  <si>
    <t>27</t>
  </si>
  <si>
    <t>713141131</t>
  </si>
  <si>
    <t>Montáž izolace tepelné střech plochých lepené za studena plně 1 vrstva rohoží, pásů, dílců, desek</t>
  </si>
  <si>
    <t>-1071481587</t>
  </si>
  <si>
    <t>NS1 - EPS150 tl. 140</t>
  </si>
  <si>
    <t>24,15*9,3+21,0*9,3</t>
  </si>
  <si>
    <t>NS2 - EPS150 tl. 160</t>
  </si>
  <si>
    <t>9,3*6,15</t>
  </si>
  <si>
    <t>28</t>
  </si>
  <si>
    <t>28375990</t>
  </si>
  <si>
    <t>deska EPS 150 pro konstrukce s vysokým zatížením λ=0,035 tl 140mm</t>
  </si>
  <si>
    <t>2074727153</t>
  </si>
  <si>
    <t>419,895*1,05 'Přepočtené koeficientem množství</t>
  </si>
  <si>
    <t>29</t>
  </si>
  <si>
    <t>28375991</t>
  </si>
  <si>
    <t>deska EPS 150 pro konstrukce s vysokým zatížením λ=0,035 tl 160mm</t>
  </si>
  <si>
    <t>527812584</t>
  </si>
  <si>
    <t>57,195*1,05 'Přepočtené koeficientem množství</t>
  </si>
  <si>
    <t>30</t>
  </si>
  <si>
    <t>713141331</t>
  </si>
  <si>
    <t>Montáž izolace tepelné střech plochých lepené za studena zplna, spádová vrstva</t>
  </si>
  <si>
    <t>1037827535</t>
  </si>
  <si>
    <t>NS1 - EPS150 tl. 20-200</t>
  </si>
  <si>
    <t>NS2 - EPS150 tl. 20-120</t>
  </si>
  <si>
    <t>31</t>
  </si>
  <si>
    <t>28376142</t>
  </si>
  <si>
    <t>klín izolační EPS 150 spád do 5%</t>
  </si>
  <si>
    <t>m3</t>
  </si>
  <si>
    <t>-772090111</t>
  </si>
  <si>
    <t>(24,15*9,3+21,0*9,3)*(0,02+0,2)/2</t>
  </si>
  <si>
    <t>9,3*6,15*(0,02+0,12)/2</t>
  </si>
  <si>
    <t>50,192*1,05 'Přepočtené koeficientem množství</t>
  </si>
  <si>
    <t>713141351</t>
  </si>
  <si>
    <t>Montáž spádové izolace na zhlaví atiky š do 500 mm lepené za studena zplna</t>
  </si>
  <si>
    <t>1815194168</t>
  </si>
  <si>
    <t>9,6*4 "dilatace</t>
  </si>
  <si>
    <t>33</t>
  </si>
  <si>
    <t>28376105</t>
  </si>
  <si>
    <t>klín izolační z XPS spádový</t>
  </si>
  <si>
    <t>-1518427639</t>
  </si>
  <si>
    <t>162,2*0,09</t>
  </si>
  <si>
    <t>14,598*1,05 'Přepočtené koeficientem množství</t>
  </si>
  <si>
    <t>34</t>
  </si>
  <si>
    <t>998713202</t>
  </si>
  <si>
    <t>Přesun hmot procentní pro izolace tepelné v objektech v přes 6 do 12 m</t>
  </si>
  <si>
    <t>-466381652</t>
  </si>
  <si>
    <t>721</t>
  </si>
  <si>
    <t>Zdravotechnika - vnitřní kanalizace</t>
  </si>
  <si>
    <t>35</t>
  </si>
  <si>
    <t>721210823</t>
  </si>
  <si>
    <t>Demontáž vpustí střešních DN 125</t>
  </si>
  <si>
    <t>-912495115</t>
  </si>
  <si>
    <t>36</t>
  </si>
  <si>
    <t>721233113.R00</t>
  </si>
  <si>
    <t>Střešní vtok polypropylen PP pro ploché střechy dvoustupňový svislý odtok DN 125</t>
  </si>
  <si>
    <t>-1835816579</t>
  </si>
  <si>
    <t>37</t>
  </si>
  <si>
    <t>998721202</t>
  </si>
  <si>
    <t>Přesun hmot procentní pro vnitřní kanalizace v objektech v přes 6 do 12 m</t>
  </si>
  <si>
    <t>-908599188</t>
  </si>
  <si>
    <t>762</t>
  </si>
  <si>
    <t>Konstrukce tesařské</t>
  </si>
  <si>
    <t>38</t>
  </si>
  <si>
    <t>762361321.R00</t>
  </si>
  <si>
    <t>Konstrukční a vyrovnávací vrstva pod klempířské prvky (atiky) z desek dřevotřískových voděodolných tl 18 mm, podlepení XPS, PUR pěna</t>
  </si>
  <si>
    <t>-1564108416</t>
  </si>
  <si>
    <t>(52,3+9,6)*2*0,4</t>
  </si>
  <si>
    <t>9,6*4*0,35 "dilatace</t>
  </si>
  <si>
    <t>39</t>
  </si>
  <si>
    <t>998762202</t>
  </si>
  <si>
    <t>Přesun hmot procentní pro kce tesařské v objektech v přes 6 do 12 m</t>
  </si>
  <si>
    <t>-472834211</t>
  </si>
  <si>
    <t>764</t>
  </si>
  <si>
    <t>Konstrukce klempířské</t>
  </si>
  <si>
    <t>40</t>
  </si>
  <si>
    <t>764002841</t>
  </si>
  <si>
    <t>Demontáž oplechování horních ploch zdí a nadezdívek do suti</t>
  </si>
  <si>
    <t>800558767</t>
  </si>
  <si>
    <t>9,6*4</t>
  </si>
  <si>
    <t>41</t>
  </si>
  <si>
    <t>998764202</t>
  </si>
  <si>
    <t>Přesun hmot procentní pro konstrukce klempířské v objektech v přes 6 do 12 m</t>
  </si>
  <si>
    <t>944198085</t>
  </si>
  <si>
    <t>767</t>
  </si>
  <si>
    <t>Konstrukce zámečnické</t>
  </si>
  <si>
    <t>42</t>
  </si>
  <si>
    <t>767881112</t>
  </si>
  <si>
    <t>Montáž bodů záchytného systému do železobetonu chemickou kotvou</t>
  </si>
  <si>
    <t>-1389308733</t>
  </si>
  <si>
    <t>6*2</t>
  </si>
  <si>
    <t>43</t>
  </si>
  <si>
    <t>70921320</t>
  </si>
  <si>
    <t>kotvicí bod pro betonové konstrukce do předvrtaného otvoru pomocí hmoždinky nebo chemické kotvy dl 500mm</t>
  </si>
  <si>
    <t>-1136545526</t>
  </si>
  <si>
    <t>44</t>
  </si>
  <si>
    <t>3145221.L</t>
  </si>
  <si>
    <t>Montážní textilní lano dl. 30 m</t>
  </si>
  <si>
    <t>-1284273350</t>
  </si>
  <si>
    <t>45</t>
  </si>
  <si>
    <t>767881119.R00</t>
  </si>
  <si>
    <t>Odstranění skladby střešního pláště pro montáž bodů záchytného systému, zpětné doplnění a izolace asf. pásem</t>
  </si>
  <si>
    <t>-2100696333</t>
  </si>
  <si>
    <t>46</t>
  </si>
  <si>
    <t>998767202</t>
  </si>
  <si>
    <t>Přesun hmot procentní pro zámečnické konstrukce v objektech v přes 6 do 12 m</t>
  </si>
  <si>
    <t>-898884858</t>
  </si>
  <si>
    <t>VRN</t>
  </si>
  <si>
    <t>Vedlejší rozpočtové náklady</t>
  </si>
  <si>
    <t>47</t>
  </si>
  <si>
    <t>091104000</t>
  </si>
  <si>
    <t>Stroje a zařízení nevyžadující montáž - provoz jeřábu pro návoz materiálu a lešení na střechu</t>
  </si>
  <si>
    <t>kpl</t>
  </si>
  <si>
    <t>-246464120</t>
  </si>
  <si>
    <t>VRN3</t>
  </si>
  <si>
    <t>Zařízení staveniště</t>
  </si>
  <si>
    <t>48</t>
  </si>
  <si>
    <t>030001000</t>
  </si>
  <si>
    <t>CS ÚRS 2022 01</t>
  </si>
  <si>
    <t>1024</t>
  </si>
  <si>
    <t>86128543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</si>
</sst>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33</v>
      </c>
    </row>
    <row r="19" s="1" customFormat="1" ht="12" customHeight="1">
      <c r="B19" s="21"/>
      <c r="D19" s="31" t="s">
        <v>34</v>
      </c>
      <c r="AK19" s="31" t="s">
        <v>25</v>
      </c>
      <c r="AN19" s="26" t="s">
        <v>1</v>
      </c>
      <c r="AR19" s="21"/>
      <c r="BE19" s="30"/>
      <c r="BS19" s="18" t="s">
        <v>33</v>
      </c>
    </row>
    <row r="20" s="1" customFormat="1" ht="18.48" customHeight="1">
      <c r="B20" s="21"/>
      <c r="E20" s="26" t="s">
        <v>35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ROUND(AG94,0)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0)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0)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0)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0)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0)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0)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0)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VIII/2023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Zateplení budovy C ZŠ Chrjukivova 12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ZŠ Chrjukivova 1801/12, Ostrava-Zábřeh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19. 9. 2023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SMO MOb Ostrava-Jih, Horní 3, Ostrava-Zábřeh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Wamp in s.r.o.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34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7" t="s">
        <v>74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75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ROUND(AG95,0)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ROUND(AS95,0)</f>
        <v>0</v>
      </c>
      <c r="AT94" s="98">
        <f>ROUND(SUM(AV94:AW94),0)</f>
        <v>0</v>
      </c>
      <c r="AU94" s="99">
        <f>ROUND(AU95,5)</f>
        <v>0</v>
      </c>
      <c r="AV94" s="98">
        <f>ROUND(AZ94*L29,0)</f>
        <v>0</v>
      </c>
      <c r="AW94" s="98">
        <f>ROUND(BA94*L30,0)</f>
        <v>0</v>
      </c>
      <c r="AX94" s="98">
        <f>ROUND(BB94*L29,0)</f>
        <v>0</v>
      </c>
      <c r="AY94" s="98">
        <f>ROUND(BC94*L30,0)</f>
        <v>0</v>
      </c>
      <c r="AZ94" s="98">
        <f>ROUND(AZ95,0)</f>
        <v>0</v>
      </c>
      <c r="BA94" s="98">
        <f>ROUND(BA95,0)</f>
        <v>0</v>
      </c>
      <c r="BB94" s="98">
        <f>ROUND(BB95,0)</f>
        <v>0</v>
      </c>
      <c r="BC94" s="98">
        <f>ROUND(BC95,0)</f>
        <v>0</v>
      </c>
      <c r="BD94" s="100">
        <f>ROUND(BD95,0)</f>
        <v>0</v>
      </c>
      <c r="BE94" s="6"/>
      <c r="BS94" s="101" t="s">
        <v>76</v>
      </c>
      <c r="BT94" s="101" t="s">
        <v>77</v>
      </c>
      <c r="BU94" s="102" t="s">
        <v>78</v>
      </c>
      <c r="BV94" s="101" t="s">
        <v>79</v>
      </c>
      <c r="BW94" s="101" t="s">
        <v>4</v>
      </c>
      <c r="BX94" s="101" t="s">
        <v>80</v>
      </c>
      <c r="CL94" s="101" t="s">
        <v>1</v>
      </c>
    </row>
    <row r="95" s="7" customFormat="1" ht="16.5" customHeight="1">
      <c r="A95" s="103" t="s">
        <v>81</v>
      </c>
      <c r="B95" s="104"/>
      <c r="C95" s="105"/>
      <c r="D95" s="106" t="s">
        <v>82</v>
      </c>
      <c r="E95" s="106"/>
      <c r="F95" s="106"/>
      <c r="G95" s="106"/>
      <c r="H95" s="106"/>
      <c r="I95" s="107"/>
      <c r="J95" s="106" t="s">
        <v>83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střecha'!J30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84</v>
      </c>
      <c r="AR95" s="104"/>
      <c r="AS95" s="110">
        <v>0</v>
      </c>
      <c r="AT95" s="111">
        <f>ROUND(SUM(AV95:AW95),0)</f>
        <v>0</v>
      </c>
      <c r="AU95" s="112">
        <f>'01 - střecha'!P130</f>
        <v>0</v>
      </c>
      <c r="AV95" s="111">
        <f>'01 - střecha'!J33</f>
        <v>0</v>
      </c>
      <c r="AW95" s="111">
        <f>'01 - střecha'!J34</f>
        <v>0</v>
      </c>
      <c r="AX95" s="111">
        <f>'01 - střecha'!J35</f>
        <v>0</v>
      </c>
      <c r="AY95" s="111">
        <f>'01 - střecha'!J36</f>
        <v>0</v>
      </c>
      <c r="AZ95" s="111">
        <f>'01 - střecha'!F33</f>
        <v>0</v>
      </c>
      <c r="BA95" s="111">
        <f>'01 - střecha'!F34</f>
        <v>0</v>
      </c>
      <c r="BB95" s="111">
        <f>'01 - střecha'!F35</f>
        <v>0</v>
      </c>
      <c r="BC95" s="111">
        <f>'01 - střecha'!F36</f>
        <v>0</v>
      </c>
      <c r="BD95" s="113">
        <f>'01 - střecha'!F37</f>
        <v>0</v>
      </c>
      <c r="BE95" s="7"/>
      <c r="BT95" s="114" t="s">
        <v>33</v>
      </c>
      <c r="BV95" s="114" t="s">
        <v>79</v>
      </c>
      <c r="BW95" s="114" t="s">
        <v>85</v>
      </c>
      <c r="BX95" s="114" t="s">
        <v>4</v>
      </c>
      <c r="CL95" s="114" t="s">
        <v>1</v>
      </c>
      <c r="CM95" s="114" t="s">
        <v>86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řech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87</v>
      </c>
      <c r="L4" s="21"/>
      <c r="M4" s="115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16" t="str">
        <f>'Rekapitulace stavby'!K6</f>
        <v>Zateplení budovy C ZŠ Chrjukivova 12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88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89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19. 9. 2023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7"/>
      <c r="B27" s="118"/>
      <c r="C27" s="117"/>
      <c r="D27" s="117"/>
      <c r="E27" s="35" t="s">
        <v>1</v>
      </c>
      <c r="F27" s="35"/>
      <c r="G27" s="35"/>
      <c r="H27" s="3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0" t="s">
        <v>37</v>
      </c>
      <c r="E30" s="37"/>
      <c r="F30" s="37"/>
      <c r="G30" s="37"/>
      <c r="H30" s="37"/>
      <c r="I30" s="37"/>
      <c r="J30" s="95">
        <f>ROUND(J130,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1" t="s">
        <v>41</v>
      </c>
      <c r="E33" s="31" t="s">
        <v>42</v>
      </c>
      <c r="F33" s="122">
        <f>ROUND((SUM(BE130:BE339)),  0)</f>
        <v>0</v>
      </c>
      <c r="G33" s="37"/>
      <c r="H33" s="37"/>
      <c r="I33" s="123">
        <v>0.20999999999999999</v>
      </c>
      <c r="J33" s="122">
        <f>ROUND(((SUM(BE130:BE339))*I33),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2">
        <f>ROUND((SUM(BF130:BF339)),  0)</f>
        <v>0</v>
      </c>
      <c r="G34" s="37"/>
      <c r="H34" s="37"/>
      <c r="I34" s="123">
        <v>0.14999999999999999</v>
      </c>
      <c r="J34" s="122">
        <f>ROUND(((SUM(BF130:BF339))*I34),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2">
        <f>ROUND((SUM(BG130:BG339)),  0)</f>
        <v>0</v>
      </c>
      <c r="G35" s="37"/>
      <c r="H35" s="37"/>
      <c r="I35" s="123">
        <v>0.20999999999999999</v>
      </c>
      <c r="J35" s="122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2">
        <f>ROUND((SUM(BH130:BH339)),  0)</f>
        <v>0</v>
      </c>
      <c r="G36" s="37"/>
      <c r="H36" s="37"/>
      <c r="I36" s="123">
        <v>0.14999999999999999</v>
      </c>
      <c r="J36" s="122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2">
        <f>ROUND((SUM(BI130:BI339)),  0)</f>
        <v>0</v>
      </c>
      <c r="G37" s="37"/>
      <c r="H37" s="37"/>
      <c r="I37" s="123">
        <v>0</v>
      </c>
      <c r="J37" s="122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4"/>
      <c r="D39" s="125" t="s">
        <v>47</v>
      </c>
      <c r="E39" s="80"/>
      <c r="F39" s="80"/>
      <c r="G39" s="126" t="s">
        <v>48</v>
      </c>
      <c r="H39" s="127" t="s">
        <v>49</v>
      </c>
      <c r="I39" s="80"/>
      <c r="J39" s="128">
        <f>SUM(J30:J37)</f>
        <v>0</v>
      </c>
      <c r="K39" s="129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0" t="s">
        <v>53</v>
      </c>
      <c r="G61" s="57" t="s">
        <v>52</v>
      </c>
      <c r="H61" s="40"/>
      <c r="I61" s="40"/>
      <c r="J61" s="131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0" t="s">
        <v>53</v>
      </c>
      <c r="G76" s="57" t="s">
        <v>52</v>
      </c>
      <c r="H76" s="40"/>
      <c r="I76" s="40"/>
      <c r="J76" s="131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16" t="str">
        <f>E7</f>
        <v>Zateplení budovy C ZŠ Chrjukivova 12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střecha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ZŠ Chrjukivova 1801/12, Ostrava-Zábřeh</v>
      </c>
      <c r="G89" s="37"/>
      <c r="H89" s="37"/>
      <c r="I89" s="31" t="s">
        <v>22</v>
      </c>
      <c r="J89" s="68" t="str">
        <f>IF(J12="","",J12)</f>
        <v>19. 9. 2023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SMO MOb Ostrava-Jih, Horní 3, Ostrava-Zábřeh</v>
      </c>
      <c r="G91" s="37"/>
      <c r="H91" s="37"/>
      <c r="I91" s="31" t="s">
        <v>30</v>
      </c>
      <c r="J91" s="35" t="str">
        <f>E21</f>
        <v>Wamp in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2" t="s">
        <v>91</v>
      </c>
      <c r="D94" s="124"/>
      <c r="E94" s="124"/>
      <c r="F94" s="124"/>
      <c r="G94" s="124"/>
      <c r="H94" s="124"/>
      <c r="I94" s="124"/>
      <c r="J94" s="133" t="s">
        <v>92</v>
      </c>
      <c r="K94" s="124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4" t="s">
        <v>93</v>
      </c>
      <c r="D96" s="37"/>
      <c r="E96" s="37"/>
      <c r="F96" s="37"/>
      <c r="G96" s="37"/>
      <c r="H96" s="37"/>
      <c r="I96" s="37"/>
      <c r="J96" s="95">
        <f>J130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94</v>
      </c>
    </row>
    <row r="97" s="9" customFormat="1" ht="24.96" customHeight="1">
      <c r="A97" s="9"/>
      <c r="B97" s="135"/>
      <c r="C97" s="9"/>
      <c r="D97" s="136" t="s">
        <v>95</v>
      </c>
      <c r="E97" s="137"/>
      <c r="F97" s="137"/>
      <c r="G97" s="137"/>
      <c r="H97" s="137"/>
      <c r="I97" s="137"/>
      <c r="J97" s="138">
        <f>J131</f>
        <v>0</v>
      </c>
      <c r="K97" s="9"/>
      <c r="L97" s="13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9"/>
      <c r="C98" s="10"/>
      <c r="D98" s="140" t="s">
        <v>96</v>
      </c>
      <c r="E98" s="141"/>
      <c r="F98" s="141"/>
      <c r="G98" s="141"/>
      <c r="H98" s="141"/>
      <c r="I98" s="141"/>
      <c r="J98" s="142">
        <f>J132</f>
        <v>0</v>
      </c>
      <c r="K98" s="10"/>
      <c r="L98" s="13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9"/>
      <c r="C99" s="10"/>
      <c r="D99" s="140" t="s">
        <v>97</v>
      </c>
      <c r="E99" s="141"/>
      <c r="F99" s="141"/>
      <c r="G99" s="141"/>
      <c r="H99" s="141"/>
      <c r="I99" s="141"/>
      <c r="J99" s="142">
        <f>J147</f>
        <v>0</v>
      </c>
      <c r="K99" s="10"/>
      <c r="L99" s="13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9"/>
      <c r="C100" s="10"/>
      <c r="D100" s="140" t="s">
        <v>98</v>
      </c>
      <c r="E100" s="141"/>
      <c r="F100" s="141"/>
      <c r="G100" s="141"/>
      <c r="H100" s="141"/>
      <c r="I100" s="141"/>
      <c r="J100" s="142">
        <f>J150</f>
        <v>0</v>
      </c>
      <c r="K100" s="10"/>
      <c r="L100" s="13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9"/>
      <c r="C101" s="10"/>
      <c r="D101" s="140" t="s">
        <v>99</v>
      </c>
      <c r="E101" s="141"/>
      <c r="F101" s="141"/>
      <c r="G101" s="141"/>
      <c r="H101" s="141"/>
      <c r="I101" s="141"/>
      <c r="J101" s="142">
        <f>J157</f>
        <v>0</v>
      </c>
      <c r="K101" s="10"/>
      <c r="L101" s="13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5"/>
      <c r="C102" s="9"/>
      <c r="D102" s="136" t="s">
        <v>100</v>
      </c>
      <c r="E102" s="137"/>
      <c r="F102" s="137"/>
      <c r="G102" s="137"/>
      <c r="H102" s="137"/>
      <c r="I102" s="137"/>
      <c r="J102" s="138">
        <f>J159</f>
        <v>0</v>
      </c>
      <c r="K102" s="9"/>
      <c r="L102" s="13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39"/>
      <c r="C103" s="10"/>
      <c r="D103" s="140" t="s">
        <v>101</v>
      </c>
      <c r="E103" s="141"/>
      <c r="F103" s="141"/>
      <c r="G103" s="141"/>
      <c r="H103" s="141"/>
      <c r="I103" s="141"/>
      <c r="J103" s="142">
        <f>J160</f>
        <v>0</v>
      </c>
      <c r="K103" s="10"/>
      <c r="L103" s="13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9"/>
      <c r="C104" s="10"/>
      <c r="D104" s="140" t="s">
        <v>102</v>
      </c>
      <c r="E104" s="141"/>
      <c r="F104" s="141"/>
      <c r="G104" s="141"/>
      <c r="H104" s="141"/>
      <c r="I104" s="141"/>
      <c r="J104" s="142">
        <f>J252</f>
        <v>0</v>
      </c>
      <c r="K104" s="10"/>
      <c r="L104" s="13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9"/>
      <c r="C105" s="10"/>
      <c r="D105" s="140" t="s">
        <v>103</v>
      </c>
      <c r="E105" s="141"/>
      <c r="F105" s="141"/>
      <c r="G105" s="141"/>
      <c r="H105" s="141"/>
      <c r="I105" s="141"/>
      <c r="J105" s="142">
        <f>J297</f>
        <v>0</v>
      </c>
      <c r="K105" s="10"/>
      <c r="L105" s="13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9"/>
      <c r="C106" s="10"/>
      <c r="D106" s="140" t="s">
        <v>104</v>
      </c>
      <c r="E106" s="141"/>
      <c r="F106" s="141"/>
      <c r="G106" s="141"/>
      <c r="H106" s="141"/>
      <c r="I106" s="141"/>
      <c r="J106" s="142">
        <f>J311</f>
        <v>0</v>
      </c>
      <c r="K106" s="10"/>
      <c r="L106" s="13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9"/>
      <c r="C107" s="10"/>
      <c r="D107" s="140" t="s">
        <v>105</v>
      </c>
      <c r="E107" s="141"/>
      <c r="F107" s="141"/>
      <c r="G107" s="141"/>
      <c r="H107" s="141"/>
      <c r="I107" s="141"/>
      <c r="J107" s="142">
        <f>J318</f>
        <v>0</v>
      </c>
      <c r="K107" s="10"/>
      <c r="L107" s="13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9"/>
      <c r="C108" s="10"/>
      <c r="D108" s="140" t="s">
        <v>106</v>
      </c>
      <c r="E108" s="141"/>
      <c r="F108" s="141"/>
      <c r="G108" s="141"/>
      <c r="H108" s="141"/>
      <c r="I108" s="141"/>
      <c r="J108" s="142">
        <f>J325</f>
        <v>0</v>
      </c>
      <c r="K108" s="10"/>
      <c r="L108" s="13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35"/>
      <c r="C109" s="9"/>
      <c r="D109" s="136" t="s">
        <v>107</v>
      </c>
      <c r="E109" s="137"/>
      <c r="F109" s="137"/>
      <c r="G109" s="137"/>
      <c r="H109" s="137"/>
      <c r="I109" s="137"/>
      <c r="J109" s="138">
        <f>J336</f>
        <v>0</v>
      </c>
      <c r="K109" s="9"/>
      <c r="L109" s="13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39"/>
      <c r="C110" s="10"/>
      <c r="D110" s="140" t="s">
        <v>108</v>
      </c>
      <c r="E110" s="141"/>
      <c r="F110" s="141"/>
      <c r="G110" s="141"/>
      <c r="H110" s="141"/>
      <c r="I110" s="141"/>
      <c r="J110" s="142">
        <f>J338</f>
        <v>0</v>
      </c>
      <c r="K110" s="10"/>
      <c r="L110" s="13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109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116" t="str">
        <f>E7</f>
        <v>Zateplení budovy C ZŠ Chrjukivova 12</v>
      </c>
      <c r="F120" s="31"/>
      <c r="G120" s="31"/>
      <c r="H120" s="31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88</v>
      </c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7"/>
      <c r="D122" s="37"/>
      <c r="E122" s="66" t="str">
        <f>E9</f>
        <v>01 - střecha</v>
      </c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7"/>
      <c r="E124" s="37"/>
      <c r="F124" s="26" t="str">
        <f>F12</f>
        <v>ZŠ Chrjukivova 1801/12, Ostrava-Zábřeh</v>
      </c>
      <c r="G124" s="37"/>
      <c r="H124" s="37"/>
      <c r="I124" s="31" t="s">
        <v>22</v>
      </c>
      <c r="J124" s="68" t="str">
        <f>IF(J12="","",J12)</f>
        <v>19. 9. 2023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7"/>
      <c r="E126" s="37"/>
      <c r="F126" s="26" t="str">
        <f>E15</f>
        <v>SMO MOb Ostrava-Jih, Horní 3, Ostrava-Zábřeh</v>
      </c>
      <c r="G126" s="37"/>
      <c r="H126" s="37"/>
      <c r="I126" s="31" t="s">
        <v>30</v>
      </c>
      <c r="J126" s="35" t="str">
        <f>E21</f>
        <v>Wamp in s.r.o.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28</v>
      </c>
      <c r="D127" s="37"/>
      <c r="E127" s="37"/>
      <c r="F127" s="26" t="str">
        <f>IF(E18="","",E18)</f>
        <v>Vyplň údaj</v>
      </c>
      <c r="G127" s="37"/>
      <c r="H127" s="37"/>
      <c r="I127" s="31" t="s">
        <v>34</v>
      </c>
      <c r="J127" s="35" t="str">
        <f>E24</f>
        <v xml:space="preserve"> 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43"/>
      <c r="B129" s="144"/>
      <c r="C129" s="145" t="s">
        <v>110</v>
      </c>
      <c r="D129" s="146" t="s">
        <v>62</v>
      </c>
      <c r="E129" s="146" t="s">
        <v>58</v>
      </c>
      <c r="F129" s="146" t="s">
        <v>59</v>
      </c>
      <c r="G129" s="146" t="s">
        <v>111</v>
      </c>
      <c r="H129" s="146" t="s">
        <v>112</v>
      </c>
      <c r="I129" s="146" t="s">
        <v>113</v>
      </c>
      <c r="J129" s="146" t="s">
        <v>92</v>
      </c>
      <c r="K129" s="147" t="s">
        <v>114</v>
      </c>
      <c r="L129" s="148"/>
      <c r="M129" s="85" t="s">
        <v>1</v>
      </c>
      <c r="N129" s="86" t="s">
        <v>41</v>
      </c>
      <c r="O129" s="86" t="s">
        <v>115</v>
      </c>
      <c r="P129" s="86" t="s">
        <v>116</v>
      </c>
      <c r="Q129" s="86" t="s">
        <v>117</v>
      </c>
      <c r="R129" s="86" t="s">
        <v>118</v>
      </c>
      <c r="S129" s="86" t="s">
        <v>119</v>
      </c>
      <c r="T129" s="87" t="s">
        <v>120</v>
      </c>
      <c r="U129" s="143"/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/>
    </row>
    <row r="130" s="2" customFormat="1" ht="22.8" customHeight="1">
      <c r="A130" s="37"/>
      <c r="B130" s="38"/>
      <c r="C130" s="92" t="s">
        <v>121</v>
      </c>
      <c r="D130" s="37"/>
      <c r="E130" s="37"/>
      <c r="F130" s="37"/>
      <c r="G130" s="37"/>
      <c r="H130" s="37"/>
      <c r="I130" s="37"/>
      <c r="J130" s="149">
        <f>BK130</f>
        <v>0</v>
      </c>
      <c r="K130" s="37"/>
      <c r="L130" s="38"/>
      <c r="M130" s="88"/>
      <c r="N130" s="72"/>
      <c r="O130" s="89"/>
      <c r="P130" s="150">
        <f>P131+P159+P336</f>
        <v>0</v>
      </c>
      <c r="Q130" s="89"/>
      <c r="R130" s="150">
        <f>R131+R159+R336</f>
        <v>13.791594041999998</v>
      </c>
      <c r="S130" s="89"/>
      <c r="T130" s="151">
        <f>T131+T159+T336</f>
        <v>1.4471519999999998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76</v>
      </c>
      <c r="AU130" s="18" t="s">
        <v>94</v>
      </c>
      <c r="BK130" s="152">
        <f>BK131+BK159+BK336</f>
        <v>0</v>
      </c>
    </row>
    <row r="131" s="12" customFormat="1" ht="25.92" customHeight="1">
      <c r="A131" s="12"/>
      <c r="B131" s="153"/>
      <c r="C131" s="12"/>
      <c r="D131" s="154" t="s">
        <v>76</v>
      </c>
      <c r="E131" s="155" t="s">
        <v>122</v>
      </c>
      <c r="F131" s="155" t="s">
        <v>123</v>
      </c>
      <c r="G131" s="12"/>
      <c r="H131" s="12"/>
      <c r="I131" s="156"/>
      <c r="J131" s="157">
        <f>BK131</f>
        <v>0</v>
      </c>
      <c r="K131" s="12"/>
      <c r="L131" s="153"/>
      <c r="M131" s="158"/>
      <c r="N131" s="159"/>
      <c r="O131" s="159"/>
      <c r="P131" s="160">
        <f>P132+P147+P150+P157</f>
        <v>0</v>
      </c>
      <c r="Q131" s="159"/>
      <c r="R131" s="160">
        <f>R132+R147+R150+R157</f>
        <v>3.4364843999999999</v>
      </c>
      <c r="S131" s="159"/>
      <c r="T131" s="161">
        <f>T132+T147+T150+T157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4" t="s">
        <v>33</v>
      </c>
      <c r="AT131" s="162" t="s">
        <v>76</v>
      </c>
      <c r="AU131" s="162" t="s">
        <v>77</v>
      </c>
      <c r="AY131" s="154" t="s">
        <v>124</v>
      </c>
      <c r="BK131" s="163">
        <f>BK132+BK147+BK150+BK157</f>
        <v>0</v>
      </c>
    </row>
    <row r="132" s="12" customFormat="1" ht="22.8" customHeight="1">
      <c r="A132" s="12"/>
      <c r="B132" s="153"/>
      <c r="C132" s="12"/>
      <c r="D132" s="154" t="s">
        <v>76</v>
      </c>
      <c r="E132" s="164" t="s">
        <v>125</v>
      </c>
      <c r="F132" s="164" t="s">
        <v>126</v>
      </c>
      <c r="G132" s="12"/>
      <c r="H132" s="12"/>
      <c r="I132" s="156"/>
      <c r="J132" s="165">
        <f>BK132</f>
        <v>0</v>
      </c>
      <c r="K132" s="12"/>
      <c r="L132" s="153"/>
      <c r="M132" s="158"/>
      <c r="N132" s="159"/>
      <c r="O132" s="159"/>
      <c r="P132" s="160">
        <f>SUM(P133:P146)</f>
        <v>0</v>
      </c>
      <c r="Q132" s="159"/>
      <c r="R132" s="160">
        <f>SUM(R133:R146)</f>
        <v>3.3356843999999999</v>
      </c>
      <c r="S132" s="159"/>
      <c r="T132" s="161">
        <f>SUM(T133:T146)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4" t="s">
        <v>33</v>
      </c>
      <c r="AT132" s="162" t="s">
        <v>76</v>
      </c>
      <c r="AU132" s="162" t="s">
        <v>33</v>
      </c>
      <c r="AY132" s="154" t="s">
        <v>124</v>
      </c>
      <c r="BK132" s="163">
        <f>SUM(BK133:BK146)</f>
        <v>0</v>
      </c>
    </row>
    <row r="133" s="2" customFormat="1" ht="24.15" customHeight="1">
      <c r="A133" s="37"/>
      <c r="B133" s="166"/>
      <c r="C133" s="167" t="s">
        <v>33</v>
      </c>
      <c r="D133" s="167" t="s">
        <v>127</v>
      </c>
      <c r="E133" s="168" t="s">
        <v>128</v>
      </c>
      <c r="F133" s="169" t="s">
        <v>129</v>
      </c>
      <c r="G133" s="170" t="s">
        <v>130</v>
      </c>
      <c r="H133" s="171">
        <v>160.19999999999999</v>
      </c>
      <c r="I133" s="172"/>
      <c r="J133" s="173">
        <f>ROUND(I133*H133,1)</f>
        <v>0</v>
      </c>
      <c r="K133" s="169" t="s">
        <v>1</v>
      </c>
      <c r="L133" s="38"/>
      <c r="M133" s="174" t="s">
        <v>1</v>
      </c>
      <c r="N133" s="175" t="s">
        <v>42</v>
      </c>
      <c r="O133" s="76"/>
      <c r="P133" s="176">
        <f>O133*H133</f>
        <v>0</v>
      </c>
      <c r="Q133" s="176">
        <v>0.0049800000000000001</v>
      </c>
      <c r="R133" s="176">
        <f>Q133*H133</f>
        <v>0.79779599999999995</v>
      </c>
      <c r="S133" s="176">
        <v>0</v>
      </c>
      <c r="T133" s="17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78" t="s">
        <v>131</v>
      </c>
      <c r="AT133" s="178" t="s">
        <v>127</v>
      </c>
      <c r="AU133" s="178" t="s">
        <v>86</v>
      </c>
      <c r="AY133" s="18" t="s">
        <v>124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8" t="s">
        <v>33</v>
      </c>
      <c r="BK133" s="179">
        <f>ROUND(I133*H133,1)</f>
        <v>0</v>
      </c>
      <c r="BL133" s="18" t="s">
        <v>131</v>
      </c>
      <c r="BM133" s="178" t="s">
        <v>132</v>
      </c>
    </row>
    <row r="134" s="13" customFormat="1">
      <c r="A134" s="13"/>
      <c r="B134" s="180"/>
      <c r="C134" s="13"/>
      <c r="D134" s="181" t="s">
        <v>133</v>
      </c>
      <c r="E134" s="182" t="s">
        <v>1</v>
      </c>
      <c r="F134" s="183" t="s">
        <v>134</v>
      </c>
      <c r="G134" s="13"/>
      <c r="H134" s="182" t="s">
        <v>1</v>
      </c>
      <c r="I134" s="184"/>
      <c r="J134" s="13"/>
      <c r="K134" s="13"/>
      <c r="L134" s="180"/>
      <c r="M134" s="185"/>
      <c r="N134" s="186"/>
      <c r="O134" s="186"/>
      <c r="P134" s="186"/>
      <c r="Q134" s="186"/>
      <c r="R134" s="186"/>
      <c r="S134" s="186"/>
      <c r="T134" s="18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2" t="s">
        <v>133</v>
      </c>
      <c r="AU134" s="182" t="s">
        <v>86</v>
      </c>
      <c r="AV134" s="13" t="s">
        <v>33</v>
      </c>
      <c r="AW134" s="13" t="s">
        <v>32</v>
      </c>
      <c r="AX134" s="13" t="s">
        <v>77</v>
      </c>
      <c r="AY134" s="182" t="s">
        <v>124</v>
      </c>
    </row>
    <row r="135" s="13" customFormat="1">
      <c r="A135" s="13"/>
      <c r="B135" s="180"/>
      <c r="C135" s="13"/>
      <c r="D135" s="181" t="s">
        <v>133</v>
      </c>
      <c r="E135" s="182" t="s">
        <v>1</v>
      </c>
      <c r="F135" s="183" t="s">
        <v>135</v>
      </c>
      <c r="G135" s="13"/>
      <c r="H135" s="182" t="s">
        <v>1</v>
      </c>
      <c r="I135" s="184"/>
      <c r="J135" s="13"/>
      <c r="K135" s="13"/>
      <c r="L135" s="180"/>
      <c r="M135" s="185"/>
      <c r="N135" s="186"/>
      <c r="O135" s="186"/>
      <c r="P135" s="186"/>
      <c r="Q135" s="186"/>
      <c r="R135" s="186"/>
      <c r="S135" s="186"/>
      <c r="T135" s="18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2" t="s">
        <v>133</v>
      </c>
      <c r="AU135" s="182" t="s">
        <v>86</v>
      </c>
      <c r="AV135" s="13" t="s">
        <v>33</v>
      </c>
      <c r="AW135" s="13" t="s">
        <v>32</v>
      </c>
      <c r="AX135" s="13" t="s">
        <v>77</v>
      </c>
      <c r="AY135" s="182" t="s">
        <v>124</v>
      </c>
    </row>
    <row r="136" s="14" customFormat="1">
      <c r="A136" s="14"/>
      <c r="B136" s="188"/>
      <c r="C136" s="14"/>
      <c r="D136" s="181" t="s">
        <v>133</v>
      </c>
      <c r="E136" s="189" t="s">
        <v>1</v>
      </c>
      <c r="F136" s="190" t="s">
        <v>136</v>
      </c>
      <c r="G136" s="14"/>
      <c r="H136" s="191">
        <v>128.69999999999999</v>
      </c>
      <c r="I136" s="192"/>
      <c r="J136" s="14"/>
      <c r="K136" s="14"/>
      <c r="L136" s="188"/>
      <c r="M136" s="193"/>
      <c r="N136" s="194"/>
      <c r="O136" s="194"/>
      <c r="P136" s="194"/>
      <c r="Q136" s="194"/>
      <c r="R136" s="194"/>
      <c r="S136" s="194"/>
      <c r="T136" s="19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89" t="s">
        <v>133</v>
      </c>
      <c r="AU136" s="189" t="s">
        <v>86</v>
      </c>
      <c r="AV136" s="14" t="s">
        <v>86</v>
      </c>
      <c r="AW136" s="14" t="s">
        <v>32</v>
      </c>
      <c r="AX136" s="14" t="s">
        <v>77</v>
      </c>
      <c r="AY136" s="189" t="s">
        <v>124</v>
      </c>
    </row>
    <row r="137" s="13" customFormat="1">
      <c r="A137" s="13"/>
      <c r="B137" s="180"/>
      <c r="C137" s="13"/>
      <c r="D137" s="181" t="s">
        <v>133</v>
      </c>
      <c r="E137" s="182" t="s">
        <v>1</v>
      </c>
      <c r="F137" s="183" t="s">
        <v>137</v>
      </c>
      <c r="G137" s="13"/>
      <c r="H137" s="182" t="s">
        <v>1</v>
      </c>
      <c r="I137" s="184"/>
      <c r="J137" s="13"/>
      <c r="K137" s="13"/>
      <c r="L137" s="180"/>
      <c r="M137" s="185"/>
      <c r="N137" s="186"/>
      <c r="O137" s="186"/>
      <c r="P137" s="186"/>
      <c r="Q137" s="186"/>
      <c r="R137" s="186"/>
      <c r="S137" s="186"/>
      <c r="T137" s="18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2" t="s">
        <v>133</v>
      </c>
      <c r="AU137" s="182" t="s">
        <v>86</v>
      </c>
      <c r="AV137" s="13" t="s">
        <v>33</v>
      </c>
      <c r="AW137" s="13" t="s">
        <v>32</v>
      </c>
      <c r="AX137" s="13" t="s">
        <v>77</v>
      </c>
      <c r="AY137" s="182" t="s">
        <v>124</v>
      </c>
    </row>
    <row r="138" s="14" customFormat="1">
      <c r="A138" s="14"/>
      <c r="B138" s="188"/>
      <c r="C138" s="14"/>
      <c r="D138" s="181" t="s">
        <v>133</v>
      </c>
      <c r="E138" s="189" t="s">
        <v>1</v>
      </c>
      <c r="F138" s="190" t="s">
        <v>138</v>
      </c>
      <c r="G138" s="14"/>
      <c r="H138" s="191">
        <v>31.5</v>
      </c>
      <c r="I138" s="192"/>
      <c r="J138" s="14"/>
      <c r="K138" s="14"/>
      <c r="L138" s="188"/>
      <c r="M138" s="193"/>
      <c r="N138" s="194"/>
      <c r="O138" s="194"/>
      <c r="P138" s="194"/>
      <c r="Q138" s="194"/>
      <c r="R138" s="194"/>
      <c r="S138" s="194"/>
      <c r="T138" s="19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89" t="s">
        <v>133</v>
      </c>
      <c r="AU138" s="189" t="s">
        <v>86</v>
      </c>
      <c r="AV138" s="14" t="s">
        <v>86</v>
      </c>
      <c r="AW138" s="14" t="s">
        <v>32</v>
      </c>
      <c r="AX138" s="14" t="s">
        <v>77</v>
      </c>
      <c r="AY138" s="189" t="s">
        <v>124</v>
      </c>
    </row>
    <row r="139" s="15" customFormat="1">
      <c r="A139" s="15"/>
      <c r="B139" s="196"/>
      <c r="C139" s="15"/>
      <c r="D139" s="181" t="s">
        <v>133</v>
      </c>
      <c r="E139" s="197" t="s">
        <v>1</v>
      </c>
      <c r="F139" s="198" t="s">
        <v>139</v>
      </c>
      <c r="G139" s="15"/>
      <c r="H139" s="199">
        <v>160.19999999999999</v>
      </c>
      <c r="I139" s="200"/>
      <c r="J139" s="15"/>
      <c r="K139" s="15"/>
      <c r="L139" s="196"/>
      <c r="M139" s="201"/>
      <c r="N139" s="202"/>
      <c r="O139" s="202"/>
      <c r="P139" s="202"/>
      <c r="Q139" s="202"/>
      <c r="R139" s="202"/>
      <c r="S139" s="202"/>
      <c r="T139" s="20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197" t="s">
        <v>133</v>
      </c>
      <c r="AU139" s="197" t="s">
        <v>86</v>
      </c>
      <c r="AV139" s="15" t="s">
        <v>131</v>
      </c>
      <c r="AW139" s="15" t="s">
        <v>32</v>
      </c>
      <c r="AX139" s="15" t="s">
        <v>33</v>
      </c>
      <c r="AY139" s="197" t="s">
        <v>124</v>
      </c>
    </row>
    <row r="140" s="2" customFormat="1" ht="24.15" customHeight="1">
      <c r="A140" s="37"/>
      <c r="B140" s="166"/>
      <c r="C140" s="167" t="s">
        <v>86</v>
      </c>
      <c r="D140" s="167" t="s">
        <v>127</v>
      </c>
      <c r="E140" s="168" t="s">
        <v>140</v>
      </c>
      <c r="F140" s="169" t="s">
        <v>141</v>
      </c>
      <c r="G140" s="170" t="s">
        <v>142</v>
      </c>
      <c r="H140" s="171">
        <v>32.039999999999999</v>
      </c>
      <c r="I140" s="172"/>
      <c r="J140" s="173">
        <f>ROUND(I140*H140,1)</f>
        <v>0</v>
      </c>
      <c r="K140" s="169" t="s">
        <v>143</v>
      </c>
      <c r="L140" s="38"/>
      <c r="M140" s="174" t="s">
        <v>1</v>
      </c>
      <c r="N140" s="175" t="s">
        <v>42</v>
      </c>
      <c r="O140" s="76"/>
      <c r="P140" s="176">
        <f>O140*H140</f>
        <v>0</v>
      </c>
      <c r="Q140" s="176">
        <v>0.079210000000000003</v>
      </c>
      <c r="R140" s="176">
        <f>Q140*H140</f>
        <v>2.5378883999999999</v>
      </c>
      <c r="S140" s="176">
        <v>0</v>
      </c>
      <c r="T140" s="17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78" t="s">
        <v>131</v>
      </c>
      <c r="AT140" s="178" t="s">
        <v>127</v>
      </c>
      <c r="AU140" s="178" t="s">
        <v>86</v>
      </c>
      <c r="AY140" s="18" t="s">
        <v>124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18" t="s">
        <v>33</v>
      </c>
      <c r="BK140" s="179">
        <f>ROUND(I140*H140,1)</f>
        <v>0</v>
      </c>
      <c r="BL140" s="18" t="s">
        <v>131</v>
      </c>
      <c r="BM140" s="178" t="s">
        <v>144</v>
      </c>
    </row>
    <row r="141" s="13" customFormat="1">
      <c r="A141" s="13"/>
      <c r="B141" s="180"/>
      <c r="C141" s="13"/>
      <c r="D141" s="181" t="s">
        <v>133</v>
      </c>
      <c r="E141" s="182" t="s">
        <v>1</v>
      </c>
      <c r="F141" s="183" t="s">
        <v>134</v>
      </c>
      <c r="G141" s="13"/>
      <c r="H141" s="182" t="s">
        <v>1</v>
      </c>
      <c r="I141" s="184"/>
      <c r="J141" s="13"/>
      <c r="K141" s="13"/>
      <c r="L141" s="180"/>
      <c r="M141" s="185"/>
      <c r="N141" s="186"/>
      <c r="O141" s="186"/>
      <c r="P141" s="186"/>
      <c r="Q141" s="186"/>
      <c r="R141" s="186"/>
      <c r="S141" s="186"/>
      <c r="T141" s="18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2" t="s">
        <v>133</v>
      </c>
      <c r="AU141" s="182" t="s">
        <v>86</v>
      </c>
      <c r="AV141" s="13" t="s">
        <v>33</v>
      </c>
      <c r="AW141" s="13" t="s">
        <v>32</v>
      </c>
      <c r="AX141" s="13" t="s">
        <v>77</v>
      </c>
      <c r="AY141" s="182" t="s">
        <v>124</v>
      </c>
    </row>
    <row r="142" s="13" customFormat="1">
      <c r="A142" s="13"/>
      <c r="B142" s="180"/>
      <c r="C142" s="13"/>
      <c r="D142" s="181" t="s">
        <v>133</v>
      </c>
      <c r="E142" s="182" t="s">
        <v>1</v>
      </c>
      <c r="F142" s="183" t="s">
        <v>135</v>
      </c>
      <c r="G142" s="13"/>
      <c r="H142" s="182" t="s">
        <v>1</v>
      </c>
      <c r="I142" s="184"/>
      <c r="J142" s="13"/>
      <c r="K142" s="13"/>
      <c r="L142" s="180"/>
      <c r="M142" s="185"/>
      <c r="N142" s="186"/>
      <c r="O142" s="186"/>
      <c r="P142" s="186"/>
      <c r="Q142" s="186"/>
      <c r="R142" s="186"/>
      <c r="S142" s="186"/>
      <c r="T142" s="18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2" t="s">
        <v>133</v>
      </c>
      <c r="AU142" s="182" t="s">
        <v>86</v>
      </c>
      <c r="AV142" s="13" t="s">
        <v>33</v>
      </c>
      <c r="AW142" s="13" t="s">
        <v>32</v>
      </c>
      <c r="AX142" s="13" t="s">
        <v>77</v>
      </c>
      <c r="AY142" s="182" t="s">
        <v>124</v>
      </c>
    </row>
    <row r="143" s="14" customFormat="1">
      <c r="A143" s="14"/>
      <c r="B143" s="188"/>
      <c r="C143" s="14"/>
      <c r="D143" s="181" t="s">
        <v>133</v>
      </c>
      <c r="E143" s="189" t="s">
        <v>1</v>
      </c>
      <c r="F143" s="190" t="s">
        <v>145</v>
      </c>
      <c r="G143" s="14"/>
      <c r="H143" s="191">
        <v>25.739999999999998</v>
      </c>
      <c r="I143" s="192"/>
      <c r="J143" s="14"/>
      <c r="K143" s="14"/>
      <c r="L143" s="188"/>
      <c r="M143" s="193"/>
      <c r="N143" s="194"/>
      <c r="O143" s="194"/>
      <c r="P143" s="194"/>
      <c r="Q143" s="194"/>
      <c r="R143" s="194"/>
      <c r="S143" s="194"/>
      <c r="T143" s="19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89" t="s">
        <v>133</v>
      </c>
      <c r="AU143" s="189" t="s">
        <v>86</v>
      </c>
      <c r="AV143" s="14" t="s">
        <v>86</v>
      </c>
      <c r="AW143" s="14" t="s">
        <v>32</v>
      </c>
      <c r="AX143" s="14" t="s">
        <v>77</v>
      </c>
      <c r="AY143" s="189" t="s">
        <v>124</v>
      </c>
    </row>
    <row r="144" s="13" customFormat="1">
      <c r="A144" s="13"/>
      <c r="B144" s="180"/>
      <c r="C144" s="13"/>
      <c r="D144" s="181" t="s">
        <v>133</v>
      </c>
      <c r="E144" s="182" t="s">
        <v>1</v>
      </c>
      <c r="F144" s="183" t="s">
        <v>137</v>
      </c>
      <c r="G144" s="13"/>
      <c r="H144" s="182" t="s">
        <v>1</v>
      </c>
      <c r="I144" s="184"/>
      <c r="J144" s="13"/>
      <c r="K144" s="13"/>
      <c r="L144" s="180"/>
      <c r="M144" s="185"/>
      <c r="N144" s="186"/>
      <c r="O144" s="186"/>
      <c r="P144" s="186"/>
      <c r="Q144" s="186"/>
      <c r="R144" s="186"/>
      <c r="S144" s="186"/>
      <c r="T144" s="18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2" t="s">
        <v>133</v>
      </c>
      <c r="AU144" s="182" t="s">
        <v>86</v>
      </c>
      <c r="AV144" s="13" t="s">
        <v>33</v>
      </c>
      <c r="AW144" s="13" t="s">
        <v>32</v>
      </c>
      <c r="AX144" s="13" t="s">
        <v>77</v>
      </c>
      <c r="AY144" s="182" t="s">
        <v>124</v>
      </c>
    </row>
    <row r="145" s="14" customFormat="1">
      <c r="A145" s="14"/>
      <c r="B145" s="188"/>
      <c r="C145" s="14"/>
      <c r="D145" s="181" t="s">
        <v>133</v>
      </c>
      <c r="E145" s="189" t="s">
        <v>1</v>
      </c>
      <c r="F145" s="190" t="s">
        <v>146</v>
      </c>
      <c r="G145" s="14"/>
      <c r="H145" s="191">
        <v>6.2999999999999998</v>
      </c>
      <c r="I145" s="192"/>
      <c r="J145" s="14"/>
      <c r="K145" s="14"/>
      <c r="L145" s="188"/>
      <c r="M145" s="193"/>
      <c r="N145" s="194"/>
      <c r="O145" s="194"/>
      <c r="P145" s="194"/>
      <c r="Q145" s="194"/>
      <c r="R145" s="194"/>
      <c r="S145" s="194"/>
      <c r="T145" s="19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89" t="s">
        <v>133</v>
      </c>
      <c r="AU145" s="189" t="s">
        <v>86</v>
      </c>
      <c r="AV145" s="14" t="s">
        <v>86</v>
      </c>
      <c r="AW145" s="14" t="s">
        <v>32</v>
      </c>
      <c r="AX145" s="14" t="s">
        <v>77</v>
      </c>
      <c r="AY145" s="189" t="s">
        <v>124</v>
      </c>
    </row>
    <row r="146" s="15" customFormat="1">
      <c r="A146" s="15"/>
      <c r="B146" s="196"/>
      <c r="C146" s="15"/>
      <c r="D146" s="181" t="s">
        <v>133</v>
      </c>
      <c r="E146" s="197" t="s">
        <v>1</v>
      </c>
      <c r="F146" s="198" t="s">
        <v>139</v>
      </c>
      <c r="G146" s="15"/>
      <c r="H146" s="199">
        <v>32.039999999999999</v>
      </c>
      <c r="I146" s="200"/>
      <c r="J146" s="15"/>
      <c r="K146" s="15"/>
      <c r="L146" s="196"/>
      <c r="M146" s="201"/>
      <c r="N146" s="202"/>
      <c r="O146" s="202"/>
      <c r="P146" s="202"/>
      <c r="Q146" s="202"/>
      <c r="R146" s="202"/>
      <c r="S146" s="202"/>
      <c r="T146" s="20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197" t="s">
        <v>133</v>
      </c>
      <c r="AU146" s="197" t="s">
        <v>86</v>
      </c>
      <c r="AV146" s="15" t="s">
        <v>131</v>
      </c>
      <c r="AW146" s="15" t="s">
        <v>32</v>
      </c>
      <c r="AX146" s="15" t="s">
        <v>33</v>
      </c>
      <c r="AY146" s="197" t="s">
        <v>124</v>
      </c>
    </row>
    <row r="147" s="12" customFormat="1" ht="22.8" customHeight="1">
      <c r="A147" s="12"/>
      <c r="B147" s="153"/>
      <c r="C147" s="12"/>
      <c r="D147" s="154" t="s">
        <v>76</v>
      </c>
      <c r="E147" s="164" t="s">
        <v>147</v>
      </c>
      <c r="F147" s="164" t="s">
        <v>148</v>
      </c>
      <c r="G147" s="12"/>
      <c r="H147" s="12"/>
      <c r="I147" s="156"/>
      <c r="J147" s="165">
        <f>BK147</f>
        <v>0</v>
      </c>
      <c r="K147" s="12"/>
      <c r="L147" s="153"/>
      <c r="M147" s="158"/>
      <c r="N147" s="159"/>
      <c r="O147" s="159"/>
      <c r="P147" s="160">
        <f>SUM(P148:P149)</f>
        <v>0</v>
      </c>
      <c r="Q147" s="159"/>
      <c r="R147" s="160">
        <f>SUM(R148:R149)</f>
        <v>0.1008</v>
      </c>
      <c r="S147" s="159"/>
      <c r="T147" s="161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4" t="s">
        <v>33</v>
      </c>
      <c r="AT147" s="162" t="s">
        <v>76</v>
      </c>
      <c r="AU147" s="162" t="s">
        <v>33</v>
      </c>
      <c r="AY147" s="154" t="s">
        <v>124</v>
      </c>
      <c r="BK147" s="163">
        <f>SUM(BK148:BK149)</f>
        <v>0</v>
      </c>
    </row>
    <row r="148" s="2" customFormat="1" ht="16.5" customHeight="1">
      <c r="A148" s="37"/>
      <c r="B148" s="166"/>
      <c r="C148" s="167" t="s">
        <v>125</v>
      </c>
      <c r="D148" s="167" t="s">
        <v>127</v>
      </c>
      <c r="E148" s="168" t="s">
        <v>149</v>
      </c>
      <c r="F148" s="169" t="s">
        <v>150</v>
      </c>
      <c r="G148" s="170" t="s">
        <v>142</v>
      </c>
      <c r="H148" s="171">
        <v>9.5999999999999996</v>
      </c>
      <c r="I148" s="172"/>
      <c r="J148" s="173">
        <f>ROUND(I148*H148,1)</f>
        <v>0</v>
      </c>
      <c r="K148" s="169" t="s">
        <v>1</v>
      </c>
      <c r="L148" s="38"/>
      <c r="M148" s="174" t="s">
        <v>1</v>
      </c>
      <c r="N148" s="175" t="s">
        <v>42</v>
      </c>
      <c r="O148" s="76"/>
      <c r="P148" s="176">
        <f>O148*H148</f>
        <v>0</v>
      </c>
      <c r="Q148" s="176">
        <v>0.010500000000000001</v>
      </c>
      <c r="R148" s="176">
        <f>Q148*H148</f>
        <v>0.1008</v>
      </c>
      <c r="S148" s="176">
        <v>0</v>
      </c>
      <c r="T148" s="17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78" t="s">
        <v>131</v>
      </c>
      <c r="AT148" s="178" t="s">
        <v>127</v>
      </c>
      <c r="AU148" s="178" t="s">
        <v>86</v>
      </c>
      <c r="AY148" s="18" t="s">
        <v>124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8" t="s">
        <v>33</v>
      </c>
      <c r="BK148" s="179">
        <f>ROUND(I148*H148,1)</f>
        <v>0</v>
      </c>
      <c r="BL148" s="18" t="s">
        <v>131</v>
      </c>
      <c r="BM148" s="178" t="s">
        <v>151</v>
      </c>
    </row>
    <row r="149" s="14" customFormat="1">
      <c r="A149" s="14"/>
      <c r="B149" s="188"/>
      <c r="C149" s="14"/>
      <c r="D149" s="181" t="s">
        <v>133</v>
      </c>
      <c r="E149" s="189" t="s">
        <v>1</v>
      </c>
      <c r="F149" s="190" t="s">
        <v>152</v>
      </c>
      <c r="G149" s="14"/>
      <c r="H149" s="191">
        <v>9.5999999999999996</v>
      </c>
      <c r="I149" s="192"/>
      <c r="J149" s="14"/>
      <c r="K149" s="14"/>
      <c r="L149" s="188"/>
      <c r="M149" s="193"/>
      <c r="N149" s="194"/>
      <c r="O149" s="194"/>
      <c r="P149" s="194"/>
      <c r="Q149" s="194"/>
      <c r="R149" s="194"/>
      <c r="S149" s="194"/>
      <c r="T149" s="19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89" t="s">
        <v>133</v>
      </c>
      <c r="AU149" s="189" t="s">
        <v>86</v>
      </c>
      <c r="AV149" s="14" t="s">
        <v>86</v>
      </c>
      <c r="AW149" s="14" t="s">
        <v>32</v>
      </c>
      <c r="AX149" s="14" t="s">
        <v>33</v>
      </c>
      <c r="AY149" s="189" t="s">
        <v>124</v>
      </c>
    </row>
    <row r="150" s="12" customFormat="1" ht="22.8" customHeight="1">
      <c r="A150" s="12"/>
      <c r="B150" s="153"/>
      <c r="C150" s="12"/>
      <c r="D150" s="154" t="s">
        <v>76</v>
      </c>
      <c r="E150" s="164" t="s">
        <v>153</v>
      </c>
      <c r="F150" s="164" t="s">
        <v>154</v>
      </c>
      <c r="G150" s="12"/>
      <c r="H150" s="12"/>
      <c r="I150" s="156"/>
      <c r="J150" s="165">
        <f>BK150</f>
        <v>0</v>
      </c>
      <c r="K150" s="12"/>
      <c r="L150" s="153"/>
      <c r="M150" s="158"/>
      <c r="N150" s="159"/>
      <c r="O150" s="159"/>
      <c r="P150" s="160">
        <f>SUM(P151:P156)</f>
        <v>0</v>
      </c>
      <c r="Q150" s="159"/>
      <c r="R150" s="160">
        <f>SUM(R151:R156)</f>
        <v>0</v>
      </c>
      <c r="S150" s="159"/>
      <c r="T150" s="161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4" t="s">
        <v>33</v>
      </c>
      <c r="AT150" s="162" t="s">
        <v>76</v>
      </c>
      <c r="AU150" s="162" t="s">
        <v>33</v>
      </c>
      <c r="AY150" s="154" t="s">
        <v>124</v>
      </c>
      <c r="BK150" s="163">
        <f>SUM(BK151:BK156)</f>
        <v>0</v>
      </c>
    </row>
    <row r="151" s="2" customFormat="1" ht="16.5" customHeight="1">
      <c r="A151" s="37"/>
      <c r="B151" s="166"/>
      <c r="C151" s="167" t="s">
        <v>131</v>
      </c>
      <c r="D151" s="167" t="s">
        <v>127</v>
      </c>
      <c r="E151" s="168" t="s">
        <v>155</v>
      </c>
      <c r="F151" s="169" t="s">
        <v>156</v>
      </c>
      <c r="G151" s="170" t="s">
        <v>157</v>
      </c>
      <c r="H151" s="171">
        <v>1.4470000000000001</v>
      </c>
      <c r="I151" s="172"/>
      <c r="J151" s="173">
        <f>ROUND(I151*H151,1)</f>
        <v>0</v>
      </c>
      <c r="K151" s="169" t="s">
        <v>143</v>
      </c>
      <c r="L151" s="38"/>
      <c r="M151" s="174" t="s">
        <v>1</v>
      </c>
      <c r="N151" s="175" t="s">
        <v>42</v>
      </c>
      <c r="O151" s="76"/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78" t="s">
        <v>131</v>
      </c>
      <c r="AT151" s="178" t="s">
        <v>127</v>
      </c>
      <c r="AU151" s="178" t="s">
        <v>86</v>
      </c>
      <c r="AY151" s="18" t="s">
        <v>124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8" t="s">
        <v>33</v>
      </c>
      <c r="BK151" s="179">
        <f>ROUND(I151*H151,1)</f>
        <v>0</v>
      </c>
      <c r="BL151" s="18" t="s">
        <v>131</v>
      </c>
      <c r="BM151" s="178" t="s">
        <v>158</v>
      </c>
    </row>
    <row r="152" s="2" customFormat="1" ht="33" customHeight="1">
      <c r="A152" s="37"/>
      <c r="B152" s="166"/>
      <c r="C152" s="167" t="s">
        <v>159</v>
      </c>
      <c r="D152" s="167" t="s">
        <v>127</v>
      </c>
      <c r="E152" s="168" t="s">
        <v>160</v>
      </c>
      <c r="F152" s="169" t="s">
        <v>161</v>
      </c>
      <c r="G152" s="170" t="s">
        <v>157</v>
      </c>
      <c r="H152" s="171">
        <v>1.4470000000000001</v>
      </c>
      <c r="I152" s="172"/>
      <c r="J152" s="173">
        <f>ROUND(I152*H152,1)</f>
        <v>0</v>
      </c>
      <c r="K152" s="169" t="s">
        <v>143</v>
      </c>
      <c r="L152" s="38"/>
      <c r="M152" s="174" t="s">
        <v>1</v>
      </c>
      <c r="N152" s="175" t="s">
        <v>42</v>
      </c>
      <c r="O152" s="76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78" t="s">
        <v>131</v>
      </c>
      <c r="AT152" s="178" t="s">
        <v>127</v>
      </c>
      <c r="AU152" s="178" t="s">
        <v>86</v>
      </c>
      <c r="AY152" s="18" t="s">
        <v>124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8" t="s">
        <v>33</v>
      </c>
      <c r="BK152" s="179">
        <f>ROUND(I152*H152,1)</f>
        <v>0</v>
      </c>
      <c r="BL152" s="18" t="s">
        <v>131</v>
      </c>
      <c r="BM152" s="178" t="s">
        <v>162</v>
      </c>
    </row>
    <row r="153" s="2" customFormat="1" ht="24.15" customHeight="1">
      <c r="A153" s="37"/>
      <c r="B153" s="166"/>
      <c r="C153" s="167" t="s">
        <v>163</v>
      </c>
      <c r="D153" s="167" t="s">
        <v>127</v>
      </c>
      <c r="E153" s="168" t="s">
        <v>164</v>
      </c>
      <c r="F153" s="169" t="s">
        <v>165</v>
      </c>
      <c r="G153" s="170" t="s">
        <v>157</v>
      </c>
      <c r="H153" s="171">
        <v>1.4470000000000001</v>
      </c>
      <c r="I153" s="172"/>
      <c r="J153" s="173">
        <f>ROUND(I153*H153,1)</f>
        <v>0</v>
      </c>
      <c r="K153" s="169" t="s">
        <v>143</v>
      </c>
      <c r="L153" s="38"/>
      <c r="M153" s="174" t="s">
        <v>1</v>
      </c>
      <c r="N153" s="175" t="s">
        <v>42</v>
      </c>
      <c r="O153" s="76"/>
      <c r="P153" s="176">
        <f>O153*H153</f>
        <v>0</v>
      </c>
      <c r="Q153" s="176">
        <v>0</v>
      </c>
      <c r="R153" s="176">
        <f>Q153*H153</f>
        <v>0</v>
      </c>
      <c r="S153" s="176">
        <v>0</v>
      </c>
      <c r="T153" s="17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78" t="s">
        <v>131</v>
      </c>
      <c r="AT153" s="178" t="s">
        <v>127</v>
      </c>
      <c r="AU153" s="178" t="s">
        <v>86</v>
      </c>
      <c r="AY153" s="18" t="s">
        <v>124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18" t="s">
        <v>33</v>
      </c>
      <c r="BK153" s="179">
        <f>ROUND(I153*H153,1)</f>
        <v>0</v>
      </c>
      <c r="BL153" s="18" t="s">
        <v>131</v>
      </c>
      <c r="BM153" s="178" t="s">
        <v>166</v>
      </c>
    </row>
    <row r="154" s="2" customFormat="1" ht="24.15" customHeight="1">
      <c r="A154" s="37"/>
      <c r="B154" s="166"/>
      <c r="C154" s="167" t="s">
        <v>167</v>
      </c>
      <c r="D154" s="167" t="s">
        <v>127</v>
      </c>
      <c r="E154" s="168" t="s">
        <v>168</v>
      </c>
      <c r="F154" s="169" t="s">
        <v>169</v>
      </c>
      <c r="G154" s="170" t="s">
        <v>157</v>
      </c>
      <c r="H154" s="171">
        <v>13.023</v>
      </c>
      <c r="I154" s="172"/>
      <c r="J154" s="173">
        <f>ROUND(I154*H154,1)</f>
        <v>0</v>
      </c>
      <c r="K154" s="169" t="s">
        <v>143</v>
      </c>
      <c r="L154" s="38"/>
      <c r="M154" s="174" t="s">
        <v>1</v>
      </c>
      <c r="N154" s="175" t="s">
        <v>42</v>
      </c>
      <c r="O154" s="76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78" t="s">
        <v>131</v>
      </c>
      <c r="AT154" s="178" t="s">
        <v>127</v>
      </c>
      <c r="AU154" s="178" t="s">
        <v>86</v>
      </c>
      <c r="AY154" s="18" t="s">
        <v>124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8" t="s">
        <v>33</v>
      </c>
      <c r="BK154" s="179">
        <f>ROUND(I154*H154,1)</f>
        <v>0</v>
      </c>
      <c r="BL154" s="18" t="s">
        <v>131</v>
      </c>
      <c r="BM154" s="178" t="s">
        <v>170</v>
      </c>
    </row>
    <row r="155" s="14" customFormat="1">
      <c r="A155" s="14"/>
      <c r="B155" s="188"/>
      <c r="C155" s="14"/>
      <c r="D155" s="181" t="s">
        <v>133</v>
      </c>
      <c r="E155" s="14"/>
      <c r="F155" s="190" t="s">
        <v>171</v>
      </c>
      <c r="G155" s="14"/>
      <c r="H155" s="191">
        <v>13.023</v>
      </c>
      <c r="I155" s="192"/>
      <c r="J155" s="14"/>
      <c r="K155" s="14"/>
      <c r="L155" s="188"/>
      <c r="M155" s="193"/>
      <c r="N155" s="194"/>
      <c r="O155" s="194"/>
      <c r="P155" s="194"/>
      <c r="Q155" s="194"/>
      <c r="R155" s="194"/>
      <c r="S155" s="194"/>
      <c r="T155" s="19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89" t="s">
        <v>133</v>
      </c>
      <c r="AU155" s="189" t="s">
        <v>86</v>
      </c>
      <c r="AV155" s="14" t="s">
        <v>86</v>
      </c>
      <c r="AW155" s="14" t="s">
        <v>3</v>
      </c>
      <c r="AX155" s="14" t="s">
        <v>33</v>
      </c>
      <c r="AY155" s="189" t="s">
        <v>124</v>
      </c>
    </row>
    <row r="156" s="2" customFormat="1" ht="33" customHeight="1">
      <c r="A156" s="37"/>
      <c r="B156" s="166"/>
      <c r="C156" s="167" t="s">
        <v>172</v>
      </c>
      <c r="D156" s="167" t="s">
        <v>127</v>
      </c>
      <c r="E156" s="168" t="s">
        <v>173</v>
      </c>
      <c r="F156" s="169" t="s">
        <v>174</v>
      </c>
      <c r="G156" s="170" t="s">
        <v>157</v>
      </c>
      <c r="H156" s="171">
        <v>1.4470000000000001</v>
      </c>
      <c r="I156" s="172"/>
      <c r="J156" s="173">
        <f>ROUND(I156*H156,1)</f>
        <v>0</v>
      </c>
      <c r="K156" s="169" t="s">
        <v>143</v>
      </c>
      <c r="L156" s="38"/>
      <c r="M156" s="174" t="s">
        <v>1</v>
      </c>
      <c r="N156" s="175" t="s">
        <v>42</v>
      </c>
      <c r="O156" s="76"/>
      <c r="P156" s="176">
        <f>O156*H156</f>
        <v>0</v>
      </c>
      <c r="Q156" s="176">
        <v>0</v>
      </c>
      <c r="R156" s="176">
        <f>Q156*H156</f>
        <v>0</v>
      </c>
      <c r="S156" s="176">
        <v>0</v>
      </c>
      <c r="T156" s="17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78" t="s">
        <v>131</v>
      </c>
      <c r="AT156" s="178" t="s">
        <v>127</v>
      </c>
      <c r="AU156" s="178" t="s">
        <v>86</v>
      </c>
      <c r="AY156" s="18" t="s">
        <v>124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18" t="s">
        <v>33</v>
      </c>
      <c r="BK156" s="179">
        <f>ROUND(I156*H156,1)</f>
        <v>0</v>
      </c>
      <c r="BL156" s="18" t="s">
        <v>131</v>
      </c>
      <c r="BM156" s="178" t="s">
        <v>175</v>
      </c>
    </row>
    <row r="157" s="12" customFormat="1" ht="22.8" customHeight="1">
      <c r="A157" s="12"/>
      <c r="B157" s="153"/>
      <c r="C157" s="12"/>
      <c r="D157" s="154" t="s">
        <v>76</v>
      </c>
      <c r="E157" s="164" t="s">
        <v>176</v>
      </c>
      <c r="F157" s="164" t="s">
        <v>177</v>
      </c>
      <c r="G157" s="12"/>
      <c r="H157" s="12"/>
      <c r="I157" s="156"/>
      <c r="J157" s="165">
        <f>BK157</f>
        <v>0</v>
      </c>
      <c r="K157" s="12"/>
      <c r="L157" s="153"/>
      <c r="M157" s="158"/>
      <c r="N157" s="159"/>
      <c r="O157" s="159"/>
      <c r="P157" s="160">
        <f>P158</f>
        <v>0</v>
      </c>
      <c r="Q157" s="159"/>
      <c r="R157" s="160">
        <f>R158</f>
        <v>0</v>
      </c>
      <c r="S157" s="159"/>
      <c r="T157" s="161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4" t="s">
        <v>33</v>
      </c>
      <c r="AT157" s="162" t="s">
        <v>76</v>
      </c>
      <c r="AU157" s="162" t="s">
        <v>33</v>
      </c>
      <c r="AY157" s="154" t="s">
        <v>124</v>
      </c>
      <c r="BK157" s="163">
        <f>BK158</f>
        <v>0</v>
      </c>
    </row>
    <row r="158" s="2" customFormat="1" ht="21.75" customHeight="1">
      <c r="A158" s="37"/>
      <c r="B158" s="166"/>
      <c r="C158" s="167" t="s">
        <v>147</v>
      </c>
      <c r="D158" s="167" t="s">
        <v>127</v>
      </c>
      <c r="E158" s="168" t="s">
        <v>178</v>
      </c>
      <c r="F158" s="169" t="s">
        <v>179</v>
      </c>
      <c r="G158" s="170" t="s">
        <v>157</v>
      </c>
      <c r="H158" s="171">
        <v>4.024</v>
      </c>
      <c r="I158" s="172"/>
      <c r="J158" s="173">
        <f>ROUND(I158*H158,1)</f>
        <v>0</v>
      </c>
      <c r="K158" s="169" t="s">
        <v>143</v>
      </c>
      <c r="L158" s="38"/>
      <c r="M158" s="174" t="s">
        <v>1</v>
      </c>
      <c r="N158" s="175" t="s">
        <v>42</v>
      </c>
      <c r="O158" s="76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78" t="s">
        <v>131</v>
      </c>
      <c r="AT158" s="178" t="s">
        <v>127</v>
      </c>
      <c r="AU158" s="178" t="s">
        <v>86</v>
      </c>
      <c r="AY158" s="18" t="s">
        <v>124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8" t="s">
        <v>33</v>
      </c>
      <c r="BK158" s="179">
        <f>ROUND(I158*H158,1)</f>
        <v>0</v>
      </c>
      <c r="BL158" s="18" t="s">
        <v>131</v>
      </c>
      <c r="BM158" s="178" t="s">
        <v>180</v>
      </c>
    </row>
    <row r="159" s="12" customFormat="1" ht="25.92" customHeight="1">
      <c r="A159" s="12"/>
      <c r="B159" s="153"/>
      <c r="C159" s="12"/>
      <c r="D159" s="154" t="s">
        <v>76</v>
      </c>
      <c r="E159" s="155" t="s">
        <v>181</v>
      </c>
      <c r="F159" s="155" t="s">
        <v>182</v>
      </c>
      <c r="G159" s="12"/>
      <c r="H159" s="12"/>
      <c r="I159" s="156"/>
      <c r="J159" s="157">
        <f>BK159</f>
        <v>0</v>
      </c>
      <c r="K159" s="12"/>
      <c r="L159" s="153"/>
      <c r="M159" s="158"/>
      <c r="N159" s="159"/>
      <c r="O159" s="159"/>
      <c r="P159" s="160">
        <f>P160+P252+P297+P311+P318+P325</f>
        <v>0</v>
      </c>
      <c r="Q159" s="159"/>
      <c r="R159" s="160">
        <f>R160+R252+R297+R311+R318+R325</f>
        <v>10.355109641999999</v>
      </c>
      <c r="S159" s="159"/>
      <c r="T159" s="161">
        <f>T160+T252+T297+T311+T318+T325</f>
        <v>1.4471519999999998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4" t="s">
        <v>86</v>
      </c>
      <c r="AT159" s="162" t="s">
        <v>76</v>
      </c>
      <c r="AU159" s="162" t="s">
        <v>77</v>
      </c>
      <c r="AY159" s="154" t="s">
        <v>124</v>
      </c>
      <c r="BK159" s="163">
        <f>BK160+BK252+BK297+BK311+BK318+BK325</f>
        <v>0</v>
      </c>
    </row>
    <row r="160" s="12" customFormat="1" ht="22.8" customHeight="1">
      <c r="A160" s="12"/>
      <c r="B160" s="153"/>
      <c r="C160" s="12"/>
      <c r="D160" s="154" t="s">
        <v>76</v>
      </c>
      <c r="E160" s="164" t="s">
        <v>183</v>
      </c>
      <c r="F160" s="164" t="s">
        <v>184</v>
      </c>
      <c r="G160" s="12"/>
      <c r="H160" s="12"/>
      <c r="I160" s="156"/>
      <c r="J160" s="165">
        <f>BK160</f>
        <v>0</v>
      </c>
      <c r="K160" s="12"/>
      <c r="L160" s="153"/>
      <c r="M160" s="158"/>
      <c r="N160" s="159"/>
      <c r="O160" s="159"/>
      <c r="P160" s="160">
        <f>SUM(P161:P251)</f>
        <v>0</v>
      </c>
      <c r="Q160" s="159"/>
      <c r="R160" s="160">
        <f>SUM(R161:R251)</f>
        <v>3.2453224119999997</v>
      </c>
      <c r="S160" s="159"/>
      <c r="T160" s="161">
        <f>SUM(T161:T251)</f>
        <v>1.0367999999999999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4" t="s">
        <v>86</v>
      </c>
      <c r="AT160" s="162" t="s">
        <v>76</v>
      </c>
      <c r="AU160" s="162" t="s">
        <v>33</v>
      </c>
      <c r="AY160" s="154" t="s">
        <v>124</v>
      </c>
      <c r="BK160" s="163">
        <f>SUM(BK161:BK251)</f>
        <v>0</v>
      </c>
    </row>
    <row r="161" s="2" customFormat="1" ht="33" customHeight="1">
      <c r="A161" s="37"/>
      <c r="B161" s="166"/>
      <c r="C161" s="167" t="s">
        <v>185</v>
      </c>
      <c r="D161" s="167" t="s">
        <v>127</v>
      </c>
      <c r="E161" s="168" t="s">
        <v>186</v>
      </c>
      <c r="F161" s="169" t="s">
        <v>187</v>
      </c>
      <c r="G161" s="170" t="s">
        <v>142</v>
      </c>
      <c r="H161" s="171">
        <v>518.39999999999998</v>
      </c>
      <c r="I161" s="172"/>
      <c r="J161" s="173">
        <f>ROUND(I161*H161,1)</f>
        <v>0</v>
      </c>
      <c r="K161" s="169" t="s">
        <v>143</v>
      </c>
      <c r="L161" s="38"/>
      <c r="M161" s="174" t="s">
        <v>1</v>
      </c>
      <c r="N161" s="175" t="s">
        <v>42</v>
      </c>
      <c r="O161" s="76"/>
      <c r="P161" s="176">
        <f>O161*H161</f>
        <v>0</v>
      </c>
      <c r="Q161" s="176">
        <v>0</v>
      </c>
      <c r="R161" s="176">
        <f>Q161*H161</f>
        <v>0</v>
      </c>
      <c r="S161" s="176">
        <v>0.002</v>
      </c>
      <c r="T161" s="177">
        <f>S161*H161</f>
        <v>1.0367999999999999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78" t="s">
        <v>188</v>
      </c>
      <c r="AT161" s="178" t="s">
        <v>127</v>
      </c>
      <c r="AU161" s="178" t="s">
        <v>86</v>
      </c>
      <c r="AY161" s="18" t="s">
        <v>124</v>
      </c>
      <c r="BE161" s="179">
        <f>IF(N161="základní",J161,0)</f>
        <v>0</v>
      </c>
      <c r="BF161" s="179">
        <f>IF(N161="snížená",J161,0)</f>
        <v>0</v>
      </c>
      <c r="BG161" s="179">
        <f>IF(N161="zákl. přenesená",J161,0)</f>
        <v>0</v>
      </c>
      <c r="BH161" s="179">
        <f>IF(N161="sníž. přenesená",J161,0)</f>
        <v>0</v>
      </c>
      <c r="BI161" s="179">
        <f>IF(N161="nulová",J161,0)</f>
        <v>0</v>
      </c>
      <c r="BJ161" s="18" t="s">
        <v>33</v>
      </c>
      <c r="BK161" s="179">
        <f>ROUND(I161*H161,1)</f>
        <v>0</v>
      </c>
      <c r="BL161" s="18" t="s">
        <v>188</v>
      </c>
      <c r="BM161" s="178" t="s">
        <v>189</v>
      </c>
    </row>
    <row r="162" s="13" customFormat="1">
      <c r="A162" s="13"/>
      <c r="B162" s="180"/>
      <c r="C162" s="13"/>
      <c r="D162" s="181" t="s">
        <v>133</v>
      </c>
      <c r="E162" s="182" t="s">
        <v>1</v>
      </c>
      <c r="F162" s="183" t="s">
        <v>190</v>
      </c>
      <c r="G162" s="13"/>
      <c r="H162" s="182" t="s">
        <v>1</v>
      </c>
      <c r="I162" s="184"/>
      <c r="J162" s="13"/>
      <c r="K162" s="13"/>
      <c r="L162" s="180"/>
      <c r="M162" s="185"/>
      <c r="N162" s="186"/>
      <c r="O162" s="186"/>
      <c r="P162" s="186"/>
      <c r="Q162" s="186"/>
      <c r="R162" s="186"/>
      <c r="S162" s="186"/>
      <c r="T162" s="18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2" t="s">
        <v>133</v>
      </c>
      <c r="AU162" s="182" t="s">
        <v>86</v>
      </c>
      <c r="AV162" s="13" t="s">
        <v>33</v>
      </c>
      <c r="AW162" s="13" t="s">
        <v>32</v>
      </c>
      <c r="AX162" s="13" t="s">
        <v>77</v>
      </c>
      <c r="AY162" s="182" t="s">
        <v>124</v>
      </c>
    </row>
    <row r="163" s="13" customFormat="1">
      <c r="A163" s="13"/>
      <c r="B163" s="180"/>
      <c r="C163" s="13"/>
      <c r="D163" s="181" t="s">
        <v>133</v>
      </c>
      <c r="E163" s="182" t="s">
        <v>1</v>
      </c>
      <c r="F163" s="183" t="s">
        <v>191</v>
      </c>
      <c r="G163" s="13"/>
      <c r="H163" s="182" t="s">
        <v>1</v>
      </c>
      <c r="I163" s="184"/>
      <c r="J163" s="13"/>
      <c r="K163" s="13"/>
      <c r="L163" s="180"/>
      <c r="M163" s="185"/>
      <c r="N163" s="186"/>
      <c r="O163" s="186"/>
      <c r="P163" s="186"/>
      <c r="Q163" s="186"/>
      <c r="R163" s="186"/>
      <c r="S163" s="186"/>
      <c r="T163" s="18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2" t="s">
        <v>133</v>
      </c>
      <c r="AU163" s="182" t="s">
        <v>86</v>
      </c>
      <c r="AV163" s="13" t="s">
        <v>33</v>
      </c>
      <c r="AW163" s="13" t="s">
        <v>32</v>
      </c>
      <c r="AX163" s="13" t="s">
        <v>77</v>
      </c>
      <c r="AY163" s="182" t="s">
        <v>124</v>
      </c>
    </row>
    <row r="164" s="14" customFormat="1">
      <c r="A164" s="14"/>
      <c r="B164" s="188"/>
      <c r="C164" s="14"/>
      <c r="D164" s="181" t="s">
        <v>133</v>
      </c>
      <c r="E164" s="189" t="s">
        <v>1</v>
      </c>
      <c r="F164" s="190" t="s">
        <v>192</v>
      </c>
      <c r="G164" s="14"/>
      <c r="H164" s="191">
        <v>440.16000000000002</v>
      </c>
      <c r="I164" s="192"/>
      <c r="J164" s="14"/>
      <c r="K164" s="14"/>
      <c r="L164" s="188"/>
      <c r="M164" s="193"/>
      <c r="N164" s="194"/>
      <c r="O164" s="194"/>
      <c r="P164" s="194"/>
      <c r="Q164" s="194"/>
      <c r="R164" s="194"/>
      <c r="S164" s="194"/>
      <c r="T164" s="19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89" t="s">
        <v>133</v>
      </c>
      <c r="AU164" s="189" t="s">
        <v>86</v>
      </c>
      <c r="AV164" s="14" t="s">
        <v>86</v>
      </c>
      <c r="AW164" s="14" t="s">
        <v>32</v>
      </c>
      <c r="AX164" s="14" t="s">
        <v>77</v>
      </c>
      <c r="AY164" s="189" t="s">
        <v>124</v>
      </c>
    </row>
    <row r="165" s="13" customFormat="1">
      <c r="A165" s="13"/>
      <c r="B165" s="180"/>
      <c r="C165" s="13"/>
      <c r="D165" s="181" t="s">
        <v>133</v>
      </c>
      <c r="E165" s="182" t="s">
        <v>1</v>
      </c>
      <c r="F165" s="183" t="s">
        <v>193</v>
      </c>
      <c r="G165" s="13"/>
      <c r="H165" s="182" t="s">
        <v>1</v>
      </c>
      <c r="I165" s="184"/>
      <c r="J165" s="13"/>
      <c r="K165" s="13"/>
      <c r="L165" s="180"/>
      <c r="M165" s="185"/>
      <c r="N165" s="186"/>
      <c r="O165" s="186"/>
      <c r="P165" s="186"/>
      <c r="Q165" s="186"/>
      <c r="R165" s="186"/>
      <c r="S165" s="186"/>
      <c r="T165" s="18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2" t="s">
        <v>133</v>
      </c>
      <c r="AU165" s="182" t="s">
        <v>86</v>
      </c>
      <c r="AV165" s="13" t="s">
        <v>33</v>
      </c>
      <c r="AW165" s="13" t="s">
        <v>32</v>
      </c>
      <c r="AX165" s="13" t="s">
        <v>77</v>
      </c>
      <c r="AY165" s="182" t="s">
        <v>124</v>
      </c>
    </row>
    <row r="166" s="14" customFormat="1">
      <c r="A166" s="14"/>
      <c r="B166" s="188"/>
      <c r="C166" s="14"/>
      <c r="D166" s="181" t="s">
        <v>133</v>
      </c>
      <c r="E166" s="189" t="s">
        <v>1</v>
      </c>
      <c r="F166" s="190" t="s">
        <v>194</v>
      </c>
      <c r="G166" s="14"/>
      <c r="H166" s="191">
        <v>12.75</v>
      </c>
      <c r="I166" s="192"/>
      <c r="J166" s="14"/>
      <c r="K166" s="14"/>
      <c r="L166" s="188"/>
      <c r="M166" s="193"/>
      <c r="N166" s="194"/>
      <c r="O166" s="194"/>
      <c r="P166" s="194"/>
      <c r="Q166" s="194"/>
      <c r="R166" s="194"/>
      <c r="S166" s="194"/>
      <c r="T166" s="19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89" t="s">
        <v>133</v>
      </c>
      <c r="AU166" s="189" t="s">
        <v>86</v>
      </c>
      <c r="AV166" s="14" t="s">
        <v>86</v>
      </c>
      <c r="AW166" s="14" t="s">
        <v>32</v>
      </c>
      <c r="AX166" s="14" t="s">
        <v>77</v>
      </c>
      <c r="AY166" s="189" t="s">
        <v>124</v>
      </c>
    </row>
    <row r="167" s="13" customFormat="1">
      <c r="A167" s="13"/>
      <c r="B167" s="180"/>
      <c r="C167" s="13"/>
      <c r="D167" s="181" t="s">
        <v>133</v>
      </c>
      <c r="E167" s="182" t="s">
        <v>1</v>
      </c>
      <c r="F167" s="183" t="s">
        <v>195</v>
      </c>
      <c r="G167" s="13"/>
      <c r="H167" s="182" t="s">
        <v>1</v>
      </c>
      <c r="I167" s="184"/>
      <c r="J167" s="13"/>
      <c r="K167" s="13"/>
      <c r="L167" s="180"/>
      <c r="M167" s="185"/>
      <c r="N167" s="186"/>
      <c r="O167" s="186"/>
      <c r="P167" s="186"/>
      <c r="Q167" s="186"/>
      <c r="R167" s="186"/>
      <c r="S167" s="186"/>
      <c r="T167" s="18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2" t="s">
        <v>133</v>
      </c>
      <c r="AU167" s="182" t="s">
        <v>86</v>
      </c>
      <c r="AV167" s="13" t="s">
        <v>33</v>
      </c>
      <c r="AW167" s="13" t="s">
        <v>32</v>
      </c>
      <c r="AX167" s="13" t="s">
        <v>77</v>
      </c>
      <c r="AY167" s="182" t="s">
        <v>124</v>
      </c>
    </row>
    <row r="168" s="14" customFormat="1">
      <c r="A168" s="14"/>
      <c r="B168" s="188"/>
      <c r="C168" s="14"/>
      <c r="D168" s="181" t="s">
        <v>133</v>
      </c>
      <c r="E168" s="189" t="s">
        <v>1</v>
      </c>
      <c r="F168" s="190" t="s">
        <v>196</v>
      </c>
      <c r="G168" s="14"/>
      <c r="H168" s="191">
        <v>62.399999999999999</v>
      </c>
      <c r="I168" s="192"/>
      <c r="J168" s="14"/>
      <c r="K168" s="14"/>
      <c r="L168" s="188"/>
      <c r="M168" s="193"/>
      <c r="N168" s="194"/>
      <c r="O168" s="194"/>
      <c r="P168" s="194"/>
      <c r="Q168" s="194"/>
      <c r="R168" s="194"/>
      <c r="S168" s="194"/>
      <c r="T168" s="19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89" t="s">
        <v>133</v>
      </c>
      <c r="AU168" s="189" t="s">
        <v>86</v>
      </c>
      <c r="AV168" s="14" t="s">
        <v>86</v>
      </c>
      <c r="AW168" s="14" t="s">
        <v>32</v>
      </c>
      <c r="AX168" s="14" t="s">
        <v>77</v>
      </c>
      <c r="AY168" s="189" t="s">
        <v>124</v>
      </c>
    </row>
    <row r="169" s="13" customFormat="1">
      <c r="A169" s="13"/>
      <c r="B169" s="180"/>
      <c r="C169" s="13"/>
      <c r="D169" s="181" t="s">
        <v>133</v>
      </c>
      <c r="E169" s="182" t="s">
        <v>1</v>
      </c>
      <c r="F169" s="183" t="s">
        <v>193</v>
      </c>
      <c r="G169" s="13"/>
      <c r="H169" s="182" t="s">
        <v>1</v>
      </c>
      <c r="I169" s="184"/>
      <c r="J169" s="13"/>
      <c r="K169" s="13"/>
      <c r="L169" s="180"/>
      <c r="M169" s="185"/>
      <c r="N169" s="186"/>
      <c r="O169" s="186"/>
      <c r="P169" s="186"/>
      <c r="Q169" s="186"/>
      <c r="R169" s="186"/>
      <c r="S169" s="186"/>
      <c r="T169" s="18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2" t="s">
        <v>133</v>
      </c>
      <c r="AU169" s="182" t="s">
        <v>86</v>
      </c>
      <c r="AV169" s="13" t="s">
        <v>33</v>
      </c>
      <c r="AW169" s="13" t="s">
        <v>32</v>
      </c>
      <c r="AX169" s="13" t="s">
        <v>77</v>
      </c>
      <c r="AY169" s="182" t="s">
        <v>124</v>
      </c>
    </row>
    <row r="170" s="14" customFormat="1">
      <c r="A170" s="14"/>
      <c r="B170" s="188"/>
      <c r="C170" s="14"/>
      <c r="D170" s="181" t="s">
        <v>133</v>
      </c>
      <c r="E170" s="189" t="s">
        <v>1</v>
      </c>
      <c r="F170" s="190" t="s">
        <v>197</v>
      </c>
      <c r="G170" s="14"/>
      <c r="H170" s="191">
        <v>3.0899999999999999</v>
      </c>
      <c r="I170" s="192"/>
      <c r="J170" s="14"/>
      <c r="K170" s="14"/>
      <c r="L170" s="188"/>
      <c r="M170" s="193"/>
      <c r="N170" s="194"/>
      <c r="O170" s="194"/>
      <c r="P170" s="194"/>
      <c r="Q170" s="194"/>
      <c r="R170" s="194"/>
      <c r="S170" s="194"/>
      <c r="T170" s="19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89" t="s">
        <v>133</v>
      </c>
      <c r="AU170" s="189" t="s">
        <v>86</v>
      </c>
      <c r="AV170" s="14" t="s">
        <v>86</v>
      </c>
      <c r="AW170" s="14" t="s">
        <v>32</v>
      </c>
      <c r="AX170" s="14" t="s">
        <v>77</v>
      </c>
      <c r="AY170" s="189" t="s">
        <v>124</v>
      </c>
    </row>
    <row r="171" s="15" customFormat="1">
      <c r="A171" s="15"/>
      <c r="B171" s="196"/>
      <c r="C171" s="15"/>
      <c r="D171" s="181" t="s">
        <v>133</v>
      </c>
      <c r="E171" s="197" t="s">
        <v>1</v>
      </c>
      <c r="F171" s="198" t="s">
        <v>139</v>
      </c>
      <c r="G171" s="15"/>
      <c r="H171" s="199">
        <v>518.39999999999998</v>
      </c>
      <c r="I171" s="200"/>
      <c r="J171" s="15"/>
      <c r="K171" s="15"/>
      <c r="L171" s="196"/>
      <c r="M171" s="201"/>
      <c r="N171" s="202"/>
      <c r="O171" s="202"/>
      <c r="P171" s="202"/>
      <c r="Q171" s="202"/>
      <c r="R171" s="202"/>
      <c r="S171" s="202"/>
      <c r="T171" s="20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197" t="s">
        <v>133</v>
      </c>
      <c r="AU171" s="197" t="s">
        <v>86</v>
      </c>
      <c r="AV171" s="15" t="s">
        <v>131</v>
      </c>
      <c r="AW171" s="15" t="s">
        <v>32</v>
      </c>
      <c r="AX171" s="15" t="s">
        <v>33</v>
      </c>
      <c r="AY171" s="197" t="s">
        <v>124</v>
      </c>
    </row>
    <row r="172" s="2" customFormat="1" ht="24.15" customHeight="1">
      <c r="A172" s="37"/>
      <c r="B172" s="166"/>
      <c r="C172" s="167" t="s">
        <v>198</v>
      </c>
      <c r="D172" s="167" t="s">
        <v>127</v>
      </c>
      <c r="E172" s="168" t="s">
        <v>199</v>
      </c>
      <c r="F172" s="169" t="s">
        <v>200</v>
      </c>
      <c r="G172" s="170" t="s">
        <v>142</v>
      </c>
      <c r="H172" s="171">
        <v>518.39999999999998</v>
      </c>
      <c r="I172" s="172"/>
      <c r="J172" s="173">
        <f>ROUND(I172*H172,1)</f>
        <v>0</v>
      </c>
      <c r="K172" s="169" t="s">
        <v>1</v>
      </c>
      <c r="L172" s="38"/>
      <c r="M172" s="174" t="s">
        <v>1</v>
      </c>
      <c r="N172" s="175" t="s">
        <v>42</v>
      </c>
      <c r="O172" s="76"/>
      <c r="P172" s="176">
        <f>O172*H172</f>
        <v>0</v>
      </c>
      <c r="Q172" s="176">
        <v>0</v>
      </c>
      <c r="R172" s="176">
        <f>Q172*H172</f>
        <v>0</v>
      </c>
      <c r="S172" s="176">
        <v>0</v>
      </c>
      <c r="T172" s="17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78" t="s">
        <v>188</v>
      </c>
      <c r="AT172" s="178" t="s">
        <v>127</v>
      </c>
      <c r="AU172" s="178" t="s">
        <v>86</v>
      </c>
      <c r="AY172" s="18" t="s">
        <v>124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8" t="s">
        <v>33</v>
      </c>
      <c r="BK172" s="179">
        <f>ROUND(I172*H172,1)</f>
        <v>0</v>
      </c>
      <c r="BL172" s="18" t="s">
        <v>188</v>
      </c>
      <c r="BM172" s="178" t="s">
        <v>201</v>
      </c>
    </row>
    <row r="173" s="2" customFormat="1" ht="33" customHeight="1">
      <c r="A173" s="37"/>
      <c r="B173" s="166"/>
      <c r="C173" s="167" t="s">
        <v>202</v>
      </c>
      <c r="D173" s="167" t="s">
        <v>127</v>
      </c>
      <c r="E173" s="168" t="s">
        <v>203</v>
      </c>
      <c r="F173" s="169" t="s">
        <v>204</v>
      </c>
      <c r="G173" s="170" t="s">
        <v>142</v>
      </c>
      <c r="H173" s="171">
        <v>629.27999999999997</v>
      </c>
      <c r="I173" s="172"/>
      <c r="J173" s="173">
        <f>ROUND(I173*H173,1)</f>
        <v>0</v>
      </c>
      <c r="K173" s="169" t="s">
        <v>143</v>
      </c>
      <c r="L173" s="38"/>
      <c r="M173" s="174" t="s">
        <v>1</v>
      </c>
      <c r="N173" s="175" t="s">
        <v>42</v>
      </c>
      <c r="O173" s="76"/>
      <c r="P173" s="176">
        <f>O173*H173</f>
        <v>0</v>
      </c>
      <c r="Q173" s="176">
        <v>0.00231</v>
      </c>
      <c r="R173" s="176">
        <f>Q173*H173</f>
        <v>1.4536368</v>
      </c>
      <c r="S173" s="176">
        <v>0</v>
      </c>
      <c r="T173" s="17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78" t="s">
        <v>188</v>
      </c>
      <c r="AT173" s="178" t="s">
        <v>127</v>
      </c>
      <c r="AU173" s="178" t="s">
        <v>86</v>
      </c>
      <c r="AY173" s="18" t="s">
        <v>124</v>
      </c>
      <c r="BE173" s="179">
        <f>IF(N173="základní",J173,0)</f>
        <v>0</v>
      </c>
      <c r="BF173" s="179">
        <f>IF(N173="snížená",J173,0)</f>
        <v>0</v>
      </c>
      <c r="BG173" s="179">
        <f>IF(N173="zákl. přenesená",J173,0)</f>
        <v>0</v>
      </c>
      <c r="BH173" s="179">
        <f>IF(N173="sníž. přenesená",J173,0)</f>
        <v>0</v>
      </c>
      <c r="BI173" s="179">
        <f>IF(N173="nulová",J173,0)</f>
        <v>0</v>
      </c>
      <c r="BJ173" s="18" t="s">
        <v>33</v>
      </c>
      <c r="BK173" s="179">
        <f>ROUND(I173*H173,1)</f>
        <v>0</v>
      </c>
      <c r="BL173" s="18" t="s">
        <v>188</v>
      </c>
      <c r="BM173" s="178" t="s">
        <v>205</v>
      </c>
    </row>
    <row r="174" s="13" customFormat="1">
      <c r="A174" s="13"/>
      <c r="B174" s="180"/>
      <c r="C174" s="13"/>
      <c r="D174" s="181" t="s">
        <v>133</v>
      </c>
      <c r="E174" s="182" t="s">
        <v>1</v>
      </c>
      <c r="F174" s="183" t="s">
        <v>206</v>
      </c>
      <c r="G174" s="13"/>
      <c r="H174" s="182" t="s">
        <v>1</v>
      </c>
      <c r="I174" s="184"/>
      <c r="J174" s="13"/>
      <c r="K174" s="13"/>
      <c r="L174" s="180"/>
      <c r="M174" s="185"/>
      <c r="N174" s="186"/>
      <c r="O174" s="186"/>
      <c r="P174" s="186"/>
      <c r="Q174" s="186"/>
      <c r="R174" s="186"/>
      <c r="S174" s="186"/>
      <c r="T174" s="18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2" t="s">
        <v>133</v>
      </c>
      <c r="AU174" s="182" t="s">
        <v>86</v>
      </c>
      <c r="AV174" s="13" t="s">
        <v>33</v>
      </c>
      <c r="AW174" s="13" t="s">
        <v>32</v>
      </c>
      <c r="AX174" s="13" t="s">
        <v>77</v>
      </c>
      <c r="AY174" s="182" t="s">
        <v>124</v>
      </c>
    </row>
    <row r="175" s="14" customFormat="1">
      <c r="A175" s="14"/>
      <c r="B175" s="188"/>
      <c r="C175" s="14"/>
      <c r="D175" s="181" t="s">
        <v>133</v>
      </c>
      <c r="E175" s="189" t="s">
        <v>1</v>
      </c>
      <c r="F175" s="190" t="s">
        <v>192</v>
      </c>
      <c r="G175" s="14"/>
      <c r="H175" s="191">
        <v>440.16000000000002</v>
      </c>
      <c r="I175" s="192"/>
      <c r="J175" s="14"/>
      <c r="K175" s="14"/>
      <c r="L175" s="188"/>
      <c r="M175" s="193"/>
      <c r="N175" s="194"/>
      <c r="O175" s="194"/>
      <c r="P175" s="194"/>
      <c r="Q175" s="194"/>
      <c r="R175" s="194"/>
      <c r="S175" s="194"/>
      <c r="T175" s="19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89" t="s">
        <v>133</v>
      </c>
      <c r="AU175" s="189" t="s">
        <v>86</v>
      </c>
      <c r="AV175" s="14" t="s">
        <v>86</v>
      </c>
      <c r="AW175" s="14" t="s">
        <v>32</v>
      </c>
      <c r="AX175" s="14" t="s">
        <v>77</v>
      </c>
      <c r="AY175" s="189" t="s">
        <v>124</v>
      </c>
    </row>
    <row r="176" s="13" customFormat="1">
      <c r="A176" s="13"/>
      <c r="B176" s="180"/>
      <c r="C176" s="13"/>
      <c r="D176" s="181" t="s">
        <v>133</v>
      </c>
      <c r="E176" s="182" t="s">
        <v>1</v>
      </c>
      <c r="F176" s="183" t="s">
        <v>193</v>
      </c>
      <c r="G176" s="13"/>
      <c r="H176" s="182" t="s">
        <v>1</v>
      </c>
      <c r="I176" s="184"/>
      <c r="J176" s="13"/>
      <c r="K176" s="13"/>
      <c r="L176" s="180"/>
      <c r="M176" s="185"/>
      <c r="N176" s="186"/>
      <c r="O176" s="186"/>
      <c r="P176" s="186"/>
      <c r="Q176" s="186"/>
      <c r="R176" s="186"/>
      <c r="S176" s="186"/>
      <c r="T176" s="18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2" t="s">
        <v>133</v>
      </c>
      <c r="AU176" s="182" t="s">
        <v>86</v>
      </c>
      <c r="AV176" s="13" t="s">
        <v>33</v>
      </c>
      <c r="AW176" s="13" t="s">
        <v>32</v>
      </c>
      <c r="AX176" s="13" t="s">
        <v>77</v>
      </c>
      <c r="AY176" s="182" t="s">
        <v>124</v>
      </c>
    </row>
    <row r="177" s="14" customFormat="1">
      <c r="A177" s="14"/>
      <c r="B177" s="188"/>
      <c r="C177" s="14"/>
      <c r="D177" s="181" t="s">
        <v>133</v>
      </c>
      <c r="E177" s="189" t="s">
        <v>1</v>
      </c>
      <c r="F177" s="190" t="s">
        <v>207</v>
      </c>
      <c r="G177" s="14"/>
      <c r="H177" s="191">
        <v>38.25</v>
      </c>
      <c r="I177" s="192"/>
      <c r="J177" s="14"/>
      <c r="K177" s="14"/>
      <c r="L177" s="188"/>
      <c r="M177" s="193"/>
      <c r="N177" s="194"/>
      <c r="O177" s="194"/>
      <c r="P177" s="194"/>
      <c r="Q177" s="194"/>
      <c r="R177" s="194"/>
      <c r="S177" s="194"/>
      <c r="T177" s="19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89" t="s">
        <v>133</v>
      </c>
      <c r="AU177" s="189" t="s">
        <v>86</v>
      </c>
      <c r="AV177" s="14" t="s">
        <v>86</v>
      </c>
      <c r="AW177" s="14" t="s">
        <v>32</v>
      </c>
      <c r="AX177" s="14" t="s">
        <v>77</v>
      </c>
      <c r="AY177" s="189" t="s">
        <v>124</v>
      </c>
    </row>
    <row r="178" s="13" customFormat="1">
      <c r="A178" s="13"/>
      <c r="B178" s="180"/>
      <c r="C178" s="13"/>
      <c r="D178" s="181" t="s">
        <v>133</v>
      </c>
      <c r="E178" s="182" t="s">
        <v>1</v>
      </c>
      <c r="F178" s="183" t="s">
        <v>208</v>
      </c>
      <c r="G178" s="13"/>
      <c r="H178" s="182" t="s">
        <v>1</v>
      </c>
      <c r="I178" s="184"/>
      <c r="J178" s="13"/>
      <c r="K178" s="13"/>
      <c r="L178" s="180"/>
      <c r="M178" s="185"/>
      <c r="N178" s="186"/>
      <c r="O178" s="186"/>
      <c r="P178" s="186"/>
      <c r="Q178" s="186"/>
      <c r="R178" s="186"/>
      <c r="S178" s="186"/>
      <c r="T178" s="18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2" t="s">
        <v>133</v>
      </c>
      <c r="AU178" s="182" t="s">
        <v>86</v>
      </c>
      <c r="AV178" s="13" t="s">
        <v>33</v>
      </c>
      <c r="AW178" s="13" t="s">
        <v>32</v>
      </c>
      <c r="AX178" s="13" t="s">
        <v>77</v>
      </c>
      <c r="AY178" s="182" t="s">
        <v>124</v>
      </c>
    </row>
    <row r="179" s="14" customFormat="1">
      <c r="A179" s="14"/>
      <c r="B179" s="188"/>
      <c r="C179" s="14"/>
      <c r="D179" s="181" t="s">
        <v>133</v>
      </c>
      <c r="E179" s="189" t="s">
        <v>1</v>
      </c>
      <c r="F179" s="190" t="s">
        <v>196</v>
      </c>
      <c r="G179" s="14"/>
      <c r="H179" s="191">
        <v>62.399999999999999</v>
      </c>
      <c r="I179" s="192"/>
      <c r="J179" s="14"/>
      <c r="K179" s="14"/>
      <c r="L179" s="188"/>
      <c r="M179" s="193"/>
      <c r="N179" s="194"/>
      <c r="O179" s="194"/>
      <c r="P179" s="194"/>
      <c r="Q179" s="194"/>
      <c r="R179" s="194"/>
      <c r="S179" s="194"/>
      <c r="T179" s="19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89" t="s">
        <v>133</v>
      </c>
      <c r="AU179" s="189" t="s">
        <v>86</v>
      </c>
      <c r="AV179" s="14" t="s">
        <v>86</v>
      </c>
      <c r="AW179" s="14" t="s">
        <v>32</v>
      </c>
      <c r="AX179" s="14" t="s">
        <v>77</v>
      </c>
      <c r="AY179" s="189" t="s">
        <v>124</v>
      </c>
    </row>
    <row r="180" s="13" customFormat="1">
      <c r="A180" s="13"/>
      <c r="B180" s="180"/>
      <c r="C180" s="13"/>
      <c r="D180" s="181" t="s">
        <v>133</v>
      </c>
      <c r="E180" s="182" t="s">
        <v>1</v>
      </c>
      <c r="F180" s="183" t="s">
        <v>193</v>
      </c>
      <c r="G180" s="13"/>
      <c r="H180" s="182" t="s">
        <v>1</v>
      </c>
      <c r="I180" s="184"/>
      <c r="J180" s="13"/>
      <c r="K180" s="13"/>
      <c r="L180" s="180"/>
      <c r="M180" s="185"/>
      <c r="N180" s="186"/>
      <c r="O180" s="186"/>
      <c r="P180" s="186"/>
      <c r="Q180" s="186"/>
      <c r="R180" s="186"/>
      <c r="S180" s="186"/>
      <c r="T180" s="18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2" t="s">
        <v>133</v>
      </c>
      <c r="AU180" s="182" t="s">
        <v>86</v>
      </c>
      <c r="AV180" s="13" t="s">
        <v>33</v>
      </c>
      <c r="AW180" s="13" t="s">
        <v>32</v>
      </c>
      <c r="AX180" s="13" t="s">
        <v>77</v>
      </c>
      <c r="AY180" s="182" t="s">
        <v>124</v>
      </c>
    </row>
    <row r="181" s="14" customFormat="1">
      <c r="A181" s="14"/>
      <c r="B181" s="188"/>
      <c r="C181" s="14"/>
      <c r="D181" s="181" t="s">
        <v>133</v>
      </c>
      <c r="E181" s="189" t="s">
        <v>1</v>
      </c>
      <c r="F181" s="190" t="s">
        <v>209</v>
      </c>
      <c r="G181" s="14"/>
      <c r="H181" s="191">
        <v>9.2699999999999996</v>
      </c>
      <c r="I181" s="192"/>
      <c r="J181" s="14"/>
      <c r="K181" s="14"/>
      <c r="L181" s="188"/>
      <c r="M181" s="193"/>
      <c r="N181" s="194"/>
      <c r="O181" s="194"/>
      <c r="P181" s="194"/>
      <c r="Q181" s="194"/>
      <c r="R181" s="194"/>
      <c r="S181" s="194"/>
      <c r="T181" s="19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89" t="s">
        <v>133</v>
      </c>
      <c r="AU181" s="189" t="s">
        <v>86</v>
      </c>
      <c r="AV181" s="14" t="s">
        <v>86</v>
      </c>
      <c r="AW181" s="14" t="s">
        <v>32</v>
      </c>
      <c r="AX181" s="14" t="s">
        <v>77</v>
      </c>
      <c r="AY181" s="189" t="s">
        <v>124</v>
      </c>
    </row>
    <row r="182" s="13" customFormat="1">
      <c r="A182" s="13"/>
      <c r="B182" s="180"/>
      <c r="C182" s="13"/>
      <c r="D182" s="181" t="s">
        <v>133</v>
      </c>
      <c r="E182" s="182" t="s">
        <v>1</v>
      </c>
      <c r="F182" s="183" t="s">
        <v>210</v>
      </c>
      <c r="G182" s="13"/>
      <c r="H182" s="182" t="s">
        <v>1</v>
      </c>
      <c r="I182" s="184"/>
      <c r="J182" s="13"/>
      <c r="K182" s="13"/>
      <c r="L182" s="180"/>
      <c r="M182" s="185"/>
      <c r="N182" s="186"/>
      <c r="O182" s="186"/>
      <c r="P182" s="186"/>
      <c r="Q182" s="186"/>
      <c r="R182" s="186"/>
      <c r="S182" s="186"/>
      <c r="T182" s="18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2" t="s">
        <v>133</v>
      </c>
      <c r="AU182" s="182" t="s">
        <v>86</v>
      </c>
      <c r="AV182" s="13" t="s">
        <v>33</v>
      </c>
      <c r="AW182" s="13" t="s">
        <v>32</v>
      </c>
      <c r="AX182" s="13" t="s">
        <v>77</v>
      </c>
      <c r="AY182" s="182" t="s">
        <v>124</v>
      </c>
    </row>
    <row r="183" s="13" customFormat="1">
      <c r="A183" s="13"/>
      <c r="B183" s="180"/>
      <c r="C183" s="13"/>
      <c r="D183" s="181" t="s">
        <v>133</v>
      </c>
      <c r="E183" s="182" t="s">
        <v>1</v>
      </c>
      <c r="F183" s="183" t="s">
        <v>135</v>
      </c>
      <c r="G183" s="13"/>
      <c r="H183" s="182" t="s">
        <v>1</v>
      </c>
      <c r="I183" s="184"/>
      <c r="J183" s="13"/>
      <c r="K183" s="13"/>
      <c r="L183" s="180"/>
      <c r="M183" s="185"/>
      <c r="N183" s="186"/>
      <c r="O183" s="186"/>
      <c r="P183" s="186"/>
      <c r="Q183" s="186"/>
      <c r="R183" s="186"/>
      <c r="S183" s="186"/>
      <c r="T183" s="18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2" t="s">
        <v>133</v>
      </c>
      <c r="AU183" s="182" t="s">
        <v>86</v>
      </c>
      <c r="AV183" s="13" t="s">
        <v>33</v>
      </c>
      <c r="AW183" s="13" t="s">
        <v>32</v>
      </c>
      <c r="AX183" s="13" t="s">
        <v>77</v>
      </c>
      <c r="AY183" s="182" t="s">
        <v>124</v>
      </c>
    </row>
    <row r="184" s="14" customFormat="1">
      <c r="A184" s="14"/>
      <c r="B184" s="188"/>
      <c r="C184" s="14"/>
      <c r="D184" s="181" t="s">
        <v>133</v>
      </c>
      <c r="E184" s="189" t="s">
        <v>1</v>
      </c>
      <c r="F184" s="190" t="s">
        <v>211</v>
      </c>
      <c r="G184" s="14"/>
      <c r="H184" s="191">
        <v>63.75</v>
      </c>
      <c r="I184" s="192"/>
      <c r="J184" s="14"/>
      <c r="K184" s="14"/>
      <c r="L184" s="188"/>
      <c r="M184" s="193"/>
      <c r="N184" s="194"/>
      <c r="O184" s="194"/>
      <c r="P184" s="194"/>
      <c r="Q184" s="194"/>
      <c r="R184" s="194"/>
      <c r="S184" s="194"/>
      <c r="T184" s="19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89" t="s">
        <v>133</v>
      </c>
      <c r="AU184" s="189" t="s">
        <v>86</v>
      </c>
      <c r="AV184" s="14" t="s">
        <v>86</v>
      </c>
      <c r="AW184" s="14" t="s">
        <v>32</v>
      </c>
      <c r="AX184" s="14" t="s">
        <v>77</v>
      </c>
      <c r="AY184" s="189" t="s">
        <v>124</v>
      </c>
    </row>
    <row r="185" s="13" customFormat="1">
      <c r="A185" s="13"/>
      <c r="B185" s="180"/>
      <c r="C185" s="13"/>
      <c r="D185" s="181" t="s">
        <v>133</v>
      </c>
      <c r="E185" s="182" t="s">
        <v>1</v>
      </c>
      <c r="F185" s="183" t="s">
        <v>137</v>
      </c>
      <c r="G185" s="13"/>
      <c r="H185" s="182" t="s">
        <v>1</v>
      </c>
      <c r="I185" s="184"/>
      <c r="J185" s="13"/>
      <c r="K185" s="13"/>
      <c r="L185" s="180"/>
      <c r="M185" s="185"/>
      <c r="N185" s="186"/>
      <c r="O185" s="186"/>
      <c r="P185" s="186"/>
      <c r="Q185" s="186"/>
      <c r="R185" s="186"/>
      <c r="S185" s="186"/>
      <c r="T185" s="18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2" t="s">
        <v>133</v>
      </c>
      <c r="AU185" s="182" t="s">
        <v>86</v>
      </c>
      <c r="AV185" s="13" t="s">
        <v>33</v>
      </c>
      <c r="AW185" s="13" t="s">
        <v>32</v>
      </c>
      <c r="AX185" s="13" t="s">
        <v>77</v>
      </c>
      <c r="AY185" s="182" t="s">
        <v>124</v>
      </c>
    </row>
    <row r="186" s="14" customFormat="1">
      <c r="A186" s="14"/>
      <c r="B186" s="188"/>
      <c r="C186" s="14"/>
      <c r="D186" s="181" t="s">
        <v>133</v>
      </c>
      <c r="E186" s="189" t="s">
        <v>1</v>
      </c>
      <c r="F186" s="190" t="s">
        <v>212</v>
      </c>
      <c r="G186" s="14"/>
      <c r="H186" s="191">
        <v>15.449999999999999</v>
      </c>
      <c r="I186" s="192"/>
      <c r="J186" s="14"/>
      <c r="K186" s="14"/>
      <c r="L186" s="188"/>
      <c r="M186" s="193"/>
      <c r="N186" s="194"/>
      <c r="O186" s="194"/>
      <c r="P186" s="194"/>
      <c r="Q186" s="194"/>
      <c r="R186" s="194"/>
      <c r="S186" s="194"/>
      <c r="T186" s="19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89" t="s">
        <v>133</v>
      </c>
      <c r="AU186" s="189" t="s">
        <v>86</v>
      </c>
      <c r="AV186" s="14" t="s">
        <v>86</v>
      </c>
      <c r="AW186" s="14" t="s">
        <v>32</v>
      </c>
      <c r="AX186" s="14" t="s">
        <v>77</v>
      </c>
      <c r="AY186" s="189" t="s">
        <v>124</v>
      </c>
    </row>
    <row r="187" s="15" customFormat="1">
      <c r="A187" s="15"/>
      <c r="B187" s="196"/>
      <c r="C187" s="15"/>
      <c r="D187" s="181" t="s">
        <v>133</v>
      </c>
      <c r="E187" s="197" t="s">
        <v>1</v>
      </c>
      <c r="F187" s="198" t="s">
        <v>139</v>
      </c>
      <c r="G187" s="15"/>
      <c r="H187" s="199">
        <v>629.27999999999997</v>
      </c>
      <c r="I187" s="200"/>
      <c r="J187" s="15"/>
      <c r="K187" s="15"/>
      <c r="L187" s="196"/>
      <c r="M187" s="201"/>
      <c r="N187" s="202"/>
      <c r="O187" s="202"/>
      <c r="P187" s="202"/>
      <c r="Q187" s="202"/>
      <c r="R187" s="202"/>
      <c r="S187" s="202"/>
      <c r="T187" s="20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197" t="s">
        <v>133</v>
      </c>
      <c r="AU187" s="197" t="s">
        <v>86</v>
      </c>
      <c r="AV187" s="15" t="s">
        <v>131</v>
      </c>
      <c r="AW187" s="15" t="s">
        <v>32</v>
      </c>
      <c r="AX187" s="15" t="s">
        <v>33</v>
      </c>
      <c r="AY187" s="197" t="s">
        <v>124</v>
      </c>
    </row>
    <row r="188" s="2" customFormat="1" ht="37.8" customHeight="1">
      <c r="A188" s="37"/>
      <c r="B188" s="166"/>
      <c r="C188" s="167" t="s">
        <v>213</v>
      </c>
      <c r="D188" s="167" t="s">
        <v>127</v>
      </c>
      <c r="E188" s="168" t="s">
        <v>214</v>
      </c>
      <c r="F188" s="169" t="s">
        <v>215</v>
      </c>
      <c r="G188" s="170" t="s">
        <v>130</v>
      </c>
      <c r="H188" s="171">
        <v>158.40000000000001</v>
      </c>
      <c r="I188" s="172"/>
      <c r="J188" s="173">
        <f>ROUND(I188*H188,1)</f>
        <v>0</v>
      </c>
      <c r="K188" s="169" t="s">
        <v>143</v>
      </c>
      <c r="L188" s="38"/>
      <c r="M188" s="174" t="s">
        <v>1</v>
      </c>
      <c r="N188" s="175" t="s">
        <v>42</v>
      </c>
      <c r="O188" s="76"/>
      <c r="P188" s="176">
        <f>O188*H188</f>
        <v>0</v>
      </c>
      <c r="Q188" s="176">
        <v>0.00060479999999999996</v>
      </c>
      <c r="R188" s="176">
        <f>Q188*H188</f>
        <v>0.095800319999999994</v>
      </c>
      <c r="S188" s="176">
        <v>0</v>
      </c>
      <c r="T188" s="17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78" t="s">
        <v>188</v>
      </c>
      <c r="AT188" s="178" t="s">
        <v>127</v>
      </c>
      <c r="AU188" s="178" t="s">
        <v>86</v>
      </c>
      <c r="AY188" s="18" t="s">
        <v>124</v>
      </c>
      <c r="BE188" s="179">
        <f>IF(N188="základní",J188,0)</f>
        <v>0</v>
      </c>
      <c r="BF188" s="179">
        <f>IF(N188="snížená",J188,0)</f>
        <v>0</v>
      </c>
      <c r="BG188" s="179">
        <f>IF(N188="zákl. přenesená",J188,0)</f>
        <v>0</v>
      </c>
      <c r="BH188" s="179">
        <f>IF(N188="sníž. přenesená",J188,0)</f>
        <v>0</v>
      </c>
      <c r="BI188" s="179">
        <f>IF(N188="nulová",J188,0)</f>
        <v>0</v>
      </c>
      <c r="BJ188" s="18" t="s">
        <v>33</v>
      </c>
      <c r="BK188" s="179">
        <f>ROUND(I188*H188,1)</f>
        <v>0</v>
      </c>
      <c r="BL188" s="18" t="s">
        <v>188</v>
      </c>
      <c r="BM188" s="178" t="s">
        <v>216</v>
      </c>
    </row>
    <row r="189" s="13" customFormat="1">
      <c r="A189" s="13"/>
      <c r="B189" s="180"/>
      <c r="C189" s="13"/>
      <c r="D189" s="181" t="s">
        <v>133</v>
      </c>
      <c r="E189" s="182" t="s">
        <v>1</v>
      </c>
      <c r="F189" s="183" t="s">
        <v>217</v>
      </c>
      <c r="G189" s="13"/>
      <c r="H189" s="182" t="s">
        <v>1</v>
      </c>
      <c r="I189" s="184"/>
      <c r="J189" s="13"/>
      <c r="K189" s="13"/>
      <c r="L189" s="180"/>
      <c r="M189" s="185"/>
      <c r="N189" s="186"/>
      <c r="O189" s="186"/>
      <c r="P189" s="186"/>
      <c r="Q189" s="186"/>
      <c r="R189" s="186"/>
      <c r="S189" s="186"/>
      <c r="T189" s="18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2" t="s">
        <v>133</v>
      </c>
      <c r="AU189" s="182" t="s">
        <v>86</v>
      </c>
      <c r="AV189" s="13" t="s">
        <v>33</v>
      </c>
      <c r="AW189" s="13" t="s">
        <v>32</v>
      </c>
      <c r="AX189" s="13" t="s">
        <v>77</v>
      </c>
      <c r="AY189" s="182" t="s">
        <v>124</v>
      </c>
    </row>
    <row r="190" s="13" customFormat="1">
      <c r="A190" s="13"/>
      <c r="B190" s="180"/>
      <c r="C190" s="13"/>
      <c r="D190" s="181" t="s">
        <v>133</v>
      </c>
      <c r="E190" s="182" t="s">
        <v>1</v>
      </c>
      <c r="F190" s="183" t="s">
        <v>135</v>
      </c>
      <c r="G190" s="13"/>
      <c r="H190" s="182" t="s">
        <v>1</v>
      </c>
      <c r="I190" s="184"/>
      <c r="J190" s="13"/>
      <c r="K190" s="13"/>
      <c r="L190" s="180"/>
      <c r="M190" s="185"/>
      <c r="N190" s="186"/>
      <c r="O190" s="186"/>
      <c r="P190" s="186"/>
      <c r="Q190" s="186"/>
      <c r="R190" s="186"/>
      <c r="S190" s="186"/>
      <c r="T190" s="18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2" t="s">
        <v>133</v>
      </c>
      <c r="AU190" s="182" t="s">
        <v>86</v>
      </c>
      <c r="AV190" s="13" t="s">
        <v>33</v>
      </c>
      <c r="AW190" s="13" t="s">
        <v>32</v>
      </c>
      <c r="AX190" s="13" t="s">
        <v>77</v>
      </c>
      <c r="AY190" s="182" t="s">
        <v>124</v>
      </c>
    </row>
    <row r="191" s="14" customFormat="1">
      <c r="A191" s="14"/>
      <c r="B191" s="188"/>
      <c r="C191" s="14"/>
      <c r="D191" s="181" t="s">
        <v>133</v>
      </c>
      <c r="E191" s="189" t="s">
        <v>1</v>
      </c>
      <c r="F191" s="190" t="s">
        <v>218</v>
      </c>
      <c r="G191" s="14"/>
      <c r="H191" s="191">
        <v>127.5</v>
      </c>
      <c r="I191" s="192"/>
      <c r="J191" s="14"/>
      <c r="K191" s="14"/>
      <c r="L191" s="188"/>
      <c r="M191" s="193"/>
      <c r="N191" s="194"/>
      <c r="O191" s="194"/>
      <c r="P191" s="194"/>
      <c r="Q191" s="194"/>
      <c r="R191" s="194"/>
      <c r="S191" s="194"/>
      <c r="T191" s="19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89" t="s">
        <v>133</v>
      </c>
      <c r="AU191" s="189" t="s">
        <v>86</v>
      </c>
      <c r="AV191" s="14" t="s">
        <v>86</v>
      </c>
      <c r="AW191" s="14" t="s">
        <v>32</v>
      </c>
      <c r="AX191" s="14" t="s">
        <v>77</v>
      </c>
      <c r="AY191" s="189" t="s">
        <v>124</v>
      </c>
    </row>
    <row r="192" s="13" customFormat="1">
      <c r="A192" s="13"/>
      <c r="B192" s="180"/>
      <c r="C192" s="13"/>
      <c r="D192" s="181" t="s">
        <v>133</v>
      </c>
      <c r="E192" s="182" t="s">
        <v>1</v>
      </c>
      <c r="F192" s="183" t="s">
        <v>137</v>
      </c>
      <c r="G192" s="13"/>
      <c r="H192" s="182" t="s">
        <v>1</v>
      </c>
      <c r="I192" s="184"/>
      <c r="J192" s="13"/>
      <c r="K192" s="13"/>
      <c r="L192" s="180"/>
      <c r="M192" s="185"/>
      <c r="N192" s="186"/>
      <c r="O192" s="186"/>
      <c r="P192" s="186"/>
      <c r="Q192" s="186"/>
      <c r="R192" s="186"/>
      <c r="S192" s="186"/>
      <c r="T192" s="18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2" t="s">
        <v>133</v>
      </c>
      <c r="AU192" s="182" t="s">
        <v>86</v>
      </c>
      <c r="AV192" s="13" t="s">
        <v>33</v>
      </c>
      <c r="AW192" s="13" t="s">
        <v>32</v>
      </c>
      <c r="AX192" s="13" t="s">
        <v>77</v>
      </c>
      <c r="AY192" s="182" t="s">
        <v>124</v>
      </c>
    </row>
    <row r="193" s="14" customFormat="1">
      <c r="A193" s="14"/>
      <c r="B193" s="188"/>
      <c r="C193" s="14"/>
      <c r="D193" s="181" t="s">
        <v>133</v>
      </c>
      <c r="E193" s="189" t="s">
        <v>1</v>
      </c>
      <c r="F193" s="190" t="s">
        <v>219</v>
      </c>
      <c r="G193" s="14"/>
      <c r="H193" s="191">
        <v>30.899999999999999</v>
      </c>
      <c r="I193" s="192"/>
      <c r="J193" s="14"/>
      <c r="K193" s="14"/>
      <c r="L193" s="188"/>
      <c r="M193" s="193"/>
      <c r="N193" s="194"/>
      <c r="O193" s="194"/>
      <c r="P193" s="194"/>
      <c r="Q193" s="194"/>
      <c r="R193" s="194"/>
      <c r="S193" s="194"/>
      <c r="T193" s="19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89" t="s">
        <v>133</v>
      </c>
      <c r="AU193" s="189" t="s">
        <v>86</v>
      </c>
      <c r="AV193" s="14" t="s">
        <v>86</v>
      </c>
      <c r="AW193" s="14" t="s">
        <v>32</v>
      </c>
      <c r="AX193" s="14" t="s">
        <v>77</v>
      </c>
      <c r="AY193" s="189" t="s">
        <v>124</v>
      </c>
    </row>
    <row r="194" s="15" customFormat="1">
      <c r="A194" s="15"/>
      <c r="B194" s="196"/>
      <c r="C194" s="15"/>
      <c r="D194" s="181" t="s">
        <v>133</v>
      </c>
      <c r="E194" s="197" t="s">
        <v>1</v>
      </c>
      <c r="F194" s="198" t="s">
        <v>139</v>
      </c>
      <c r="G194" s="15"/>
      <c r="H194" s="199">
        <v>158.40000000000001</v>
      </c>
      <c r="I194" s="200"/>
      <c r="J194" s="15"/>
      <c r="K194" s="15"/>
      <c r="L194" s="196"/>
      <c r="M194" s="201"/>
      <c r="N194" s="202"/>
      <c r="O194" s="202"/>
      <c r="P194" s="202"/>
      <c r="Q194" s="202"/>
      <c r="R194" s="202"/>
      <c r="S194" s="202"/>
      <c r="T194" s="20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197" t="s">
        <v>133</v>
      </c>
      <c r="AU194" s="197" t="s">
        <v>86</v>
      </c>
      <c r="AV194" s="15" t="s">
        <v>131</v>
      </c>
      <c r="AW194" s="15" t="s">
        <v>32</v>
      </c>
      <c r="AX194" s="15" t="s">
        <v>33</v>
      </c>
      <c r="AY194" s="197" t="s">
        <v>124</v>
      </c>
    </row>
    <row r="195" s="2" customFormat="1" ht="37.8" customHeight="1">
      <c r="A195" s="37"/>
      <c r="B195" s="166"/>
      <c r="C195" s="167" t="s">
        <v>220</v>
      </c>
      <c r="D195" s="167" t="s">
        <v>127</v>
      </c>
      <c r="E195" s="168" t="s">
        <v>221</v>
      </c>
      <c r="F195" s="169" t="s">
        <v>222</v>
      </c>
      <c r="G195" s="170" t="s">
        <v>130</v>
      </c>
      <c r="H195" s="171">
        <v>158.40000000000001</v>
      </c>
      <c r="I195" s="172"/>
      <c r="J195" s="173">
        <f>ROUND(I195*H195,1)</f>
        <v>0</v>
      </c>
      <c r="K195" s="169" t="s">
        <v>143</v>
      </c>
      <c r="L195" s="38"/>
      <c r="M195" s="174" t="s">
        <v>1</v>
      </c>
      <c r="N195" s="175" t="s">
        <v>42</v>
      </c>
      <c r="O195" s="76"/>
      <c r="P195" s="176">
        <f>O195*H195</f>
        <v>0</v>
      </c>
      <c r="Q195" s="176">
        <v>0.00060479999999999996</v>
      </c>
      <c r="R195" s="176">
        <f>Q195*H195</f>
        <v>0.095800319999999994</v>
      </c>
      <c r="S195" s="176">
        <v>0</v>
      </c>
      <c r="T195" s="17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78" t="s">
        <v>188</v>
      </c>
      <c r="AT195" s="178" t="s">
        <v>127</v>
      </c>
      <c r="AU195" s="178" t="s">
        <v>86</v>
      </c>
      <c r="AY195" s="18" t="s">
        <v>124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8" t="s">
        <v>33</v>
      </c>
      <c r="BK195" s="179">
        <f>ROUND(I195*H195,1)</f>
        <v>0</v>
      </c>
      <c r="BL195" s="18" t="s">
        <v>188</v>
      </c>
      <c r="BM195" s="178" t="s">
        <v>223</v>
      </c>
    </row>
    <row r="196" s="13" customFormat="1">
      <c r="A196" s="13"/>
      <c r="B196" s="180"/>
      <c r="C196" s="13"/>
      <c r="D196" s="181" t="s">
        <v>133</v>
      </c>
      <c r="E196" s="182" t="s">
        <v>1</v>
      </c>
      <c r="F196" s="183" t="s">
        <v>217</v>
      </c>
      <c r="G196" s="13"/>
      <c r="H196" s="182" t="s">
        <v>1</v>
      </c>
      <c r="I196" s="184"/>
      <c r="J196" s="13"/>
      <c r="K196" s="13"/>
      <c r="L196" s="180"/>
      <c r="M196" s="185"/>
      <c r="N196" s="186"/>
      <c r="O196" s="186"/>
      <c r="P196" s="186"/>
      <c r="Q196" s="186"/>
      <c r="R196" s="186"/>
      <c r="S196" s="186"/>
      <c r="T196" s="18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2" t="s">
        <v>133</v>
      </c>
      <c r="AU196" s="182" t="s">
        <v>86</v>
      </c>
      <c r="AV196" s="13" t="s">
        <v>33</v>
      </c>
      <c r="AW196" s="13" t="s">
        <v>32</v>
      </c>
      <c r="AX196" s="13" t="s">
        <v>77</v>
      </c>
      <c r="AY196" s="182" t="s">
        <v>124</v>
      </c>
    </row>
    <row r="197" s="13" customFormat="1">
      <c r="A197" s="13"/>
      <c r="B197" s="180"/>
      <c r="C197" s="13"/>
      <c r="D197" s="181" t="s">
        <v>133</v>
      </c>
      <c r="E197" s="182" t="s">
        <v>1</v>
      </c>
      <c r="F197" s="183" t="s">
        <v>135</v>
      </c>
      <c r="G197" s="13"/>
      <c r="H197" s="182" t="s">
        <v>1</v>
      </c>
      <c r="I197" s="184"/>
      <c r="J197" s="13"/>
      <c r="K197" s="13"/>
      <c r="L197" s="180"/>
      <c r="M197" s="185"/>
      <c r="N197" s="186"/>
      <c r="O197" s="186"/>
      <c r="P197" s="186"/>
      <c r="Q197" s="186"/>
      <c r="R197" s="186"/>
      <c r="S197" s="186"/>
      <c r="T197" s="18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2" t="s">
        <v>133</v>
      </c>
      <c r="AU197" s="182" t="s">
        <v>86</v>
      </c>
      <c r="AV197" s="13" t="s">
        <v>33</v>
      </c>
      <c r="AW197" s="13" t="s">
        <v>32</v>
      </c>
      <c r="AX197" s="13" t="s">
        <v>77</v>
      </c>
      <c r="AY197" s="182" t="s">
        <v>124</v>
      </c>
    </row>
    <row r="198" s="14" customFormat="1">
      <c r="A198" s="14"/>
      <c r="B198" s="188"/>
      <c r="C198" s="14"/>
      <c r="D198" s="181" t="s">
        <v>133</v>
      </c>
      <c r="E198" s="189" t="s">
        <v>1</v>
      </c>
      <c r="F198" s="190" t="s">
        <v>218</v>
      </c>
      <c r="G198" s="14"/>
      <c r="H198" s="191">
        <v>127.5</v>
      </c>
      <c r="I198" s="192"/>
      <c r="J198" s="14"/>
      <c r="K198" s="14"/>
      <c r="L198" s="188"/>
      <c r="M198" s="193"/>
      <c r="N198" s="194"/>
      <c r="O198" s="194"/>
      <c r="P198" s="194"/>
      <c r="Q198" s="194"/>
      <c r="R198" s="194"/>
      <c r="S198" s="194"/>
      <c r="T198" s="19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89" t="s">
        <v>133</v>
      </c>
      <c r="AU198" s="189" t="s">
        <v>86</v>
      </c>
      <c r="AV198" s="14" t="s">
        <v>86</v>
      </c>
      <c r="AW198" s="14" t="s">
        <v>32</v>
      </c>
      <c r="AX198" s="14" t="s">
        <v>77</v>
      </c>
      <c r="AY198" s="189" t="s">
        <v>124</v>
      </c>
    </row>
    <row r="199" s="13" customFormat="1">
      <c r="A199" s="13"/>
      <c r="B199" s="180"/>
      <c r="C199" s="13"/>
      <c r="D199" s="181" t="s">
        <v>133</v>
      </c>
      <c r="E199" s="182" t="s">
        <v>1</v>
      </c>
      <c r="F199" s="183" t="s">
        <v>137</v>
      </c>
      <c r="G199" s="13"/>
      <c r="H199" s="182" t="s">
        <v>1</v>
      </c>
      <c r="I199" s="184"/>
      <c r="J199" s="13"/>
      <c r="K199" s="13"/>
      <c r="L199" s="180"/>
      <c r="M199" s="185"/>
      <c r="N199" s="186"/>
      <c r="O199" s="186"/>
      <c r="P199" s="186"/>
      <c r="Q199" s="186"/>
      <c r="R199" s="186"/>
      <c r="S199" s="186"/>
      <c r="T199" s="18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2" t="s">
        <v>133</v>
      </c>
      <c r="AU199" s="182" t="s">
        <v>86</v>
      </c>
      <c r="AV199" s="13" t="s">
        <v>33</v>
      </c>
      <c r="AW199" s="13" t="s">
        <v>32</v>
      </c>
      <c r="AX199" s="13" t="s">
        <v>77</v>
      </c>
      <c r="AY199" s="182" t="s">
        <v>124</v>
      </c>
    </row>
    <row r="200" s="14" customFormat="1">
      <c r="A200" s="14"/>
      <c r="B200" s="188"/>
      <c r="C200" s="14"/>
      <c r="D200" s="181" t="s">
        <v>133</v>
      </c>
      <c r="E200" s="189" t="s">
        <v>1</v>
      </c>
      <c r="F200" s="190" t="s">
        <v>219</v>
      </c>
      <c r="G200" s="14"/>
      <c r="H200" s="191">
        <v>30.899999999999999</v>
      </c>
      <c r="I200" s="192"/>
      <c r="J200" s="14"/>
      <c r="K200" s="14"/>
      <c r="L200" s="188"/>
      <c r="M200" s="193"/>
      <c r="N200" s="194"/>
      <c r="O200" s="194"/>
      <c r="P200" s="194"/>
      <c r="Q200" s="194"/>
      <c r="R200" s="194"/>
      <c r="S200" s="194"/>
      <c r="T200" s="19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89" t="s">
        <v>133</v>
      </c>
      <c r="AU200" s="189" t="s">
        <v>86</v>
      </c>
      <c r="AV200" s="14" t="s">
        <v>86</v>
      </c>
      <c r="AW200" s="14" t="s">
        <v>32</v>
      </c>
      <c r="AX200" s="14" t="s">
        <v>77</v>
      </c>
      <c r="AY200" s="189" t="s">
        <v>124</v>
      </c>
    </row>
    <row r="201" s="15" customFormat="1">
      <c r="A201" s="15"/>
      <c r="B201" s="196"/>
      <c r="C201" s="15"/>
      <c r="D201" s="181" t="s">
        <v>133</v>
      </c>
      <c r="E201" s="197" t="s">
        <v>1</v>
      </c>
      <c r="F201" s="198" t="s">
        <v>139</v>
      </c>
      <c r="G201" s="15"/>
      <c r="H201" s="199">
        <v>158.40000000000001</v>
      </c>
      <c r="I201" s="200"/>
      <c r="J201" s="15"/>
      <c r="K201" s="15"/>
      <c r="L201" s="196"/>
      <c r="M201" s="201"/>
      <c r="N201" s="202"/>
      <c r="O201" s="202"/>
      <c r="P201" s="202"/>
      <c r="Q201" s="202"/>
      <c r="R201" s="202"/>
      <c r="S201" s="202"/>
      <c r="T201" s="20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197" t="s">
        <v>133</v>
      </c>
      <c r="AU201" s="197" t="s">
        <v>86</v>
      </c>
      <c r="AV201" s="15" t="s">
        <v>131</v>
      </c>
      <c r="AW201" s="15" t="s">
        <v>32</v>
      </c>
      <c r="AX201" s="15" t="s">
        <v>33</v>
      </c>
      <c r="AY201" s="197" t="s">
        <v>124</v>
      </c>
    </row>
    <row r="202" s="2" customFormat="1" ht="33" customHeight="1">
      <c r="A202" s="37"/>
      <c r="B202" s="166"/>
      <c r="C202" s="167" t="s">
        <v>8</v>
      </c>
      <c r="D202" s="167" t="s">
        <v>127</v>
      </c>
      <c r="E202" s="168" t="s">
        <v>224</v>
      </c>
      <c r="F202" s="169" t="s">
        <v>225</v>
      </c>
      <c r="G202" s="170" t="s">
        <v>130</v>
      </c>
      <c r="H202" s="171">
        <v>123.8</v>
      </c>
      <c r="I202" s="172"/>
      <c r="J202" s="173">
        <f>ROUND(I202*H202,1)</f>
        <v>0</v>
      </c>
      <c r="K202" s="169" t="s">
        <v>143</v>
      </c>
      <c r="L202" s="38"/>
      <c r="M202" s="174" t="s">
        <v>1</v>
      </c>
      <c r="N202" s="175" t="s">
        <v>42</v>
      </c>
      <c r="O202" s="76"/>
      <c r="P202" s="176">
        <f>O202*H202</f>
        <v>0</v>
      </c>
      <c r="Q202" s="176">
        <v>0.0015012000000000001</v>
      </c>
      <c r="R202" s="176">
        <f>Q202*H202</f>
        <v>0.18584856</v>
      </c>
      <c r="S202" s="176">
        <v>0</v>
      </c>
      <c r="T202" s="17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78" t="s">
        <v>188</v>
      </c>
      <c r="AT202" s="178" t="s">
        <v>127</v>
      </c>
      <c r="AU202" s="178" t="s">
        <v>86</v>
      </c>
      <c r="AY202" s="18" t="s">
        <v>124</v>
      </c>
      <c r="BE202" s="179">
        <f>IF(N202="základní",J202,0)</f>
        <v>0</v>
      </c>
      <c r="BF202" s="179">
        <f>IF(N202="snížená",J202,0)</f>
        <v>0</v>
      </c>
      <c r="BG202" s="179">
        <f>IF(N202="zákl. přenesená",J202,0)</f>
        <v>0</v>
      </c>
      <c r="BH202" s="179">
        <f>IF(N202="sníž. přenesená",J202,0)</f>
        <v>0</v>
      </c>
      <c r="BI202" s="179">
        <f>IF(N202="nulová",J202,0)</f>
        <v>0</v>
      </c>
      <c r="BJ202" s="18" t="s">
        <v>33</v>
      </c>
      <c r="BK202" s="179">
        <f>ROUND(I202*H202,1)</f>
        <v>0</v>
      </c>
      <c r="BL202" s="18" t="s">
        <v>188</v>
      </c>
      <c r="BM202" s="178" t="s">
        <v>226</v>
      </c>
    </row>
    <row r="203" s="13" customFormat="1">
      <c r="A203" s="13"/>
      <c r="B203" s="180"/>
      <c r="C203" s="13"/>
      <c r="D203" s="181" t="s">
        <v>133</v>
      </c>
      <c r="E203" s="182" t="s">
        <v>1</v>
      </c>
      <c r="F203" s="183" t="s">
        <v>227</v>
      </c>
      <c r="G203" s="13"/>
      <c r="H203" s="182" t="s">
        <v>1</v>
      </c>
      <c r="I203" s="184"/>
      <c r="J203" s="13"/>
      <c r="K203" s="13"/>
      <c r="L203" s="180"/>
      <c r="M203" s="185"/>
      <c r="N203" s="186"/>
      <c r="O203" s="186"/>
      <c r="P203" s="186"/>
      <c r="Q203" s="186"/>
      <c r="R203" s="186"/>
      <c r="S203" s="186"/>
      <c r="T203" s="18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2" t="s">
        <v>133</v>
      </c>
      <c r="AU203" s="182" t="s">
        <v>86</v>
      </c>
      <c r="AV203" s="13" t="s">
        <v>33</v>
      </c>
      <c r="AW203" s="13" t="s">
        <v>32</v>
      </c>
      <c r="AX203" s="13" t="s">
        <v>77</v>
      </c>
      <c r="AY203" s="182" t="s">
        <v>124</v>
      </c>
    </row>
    <row r="204" s="14" customFormat="1">
      <c r="A204" s="14"/>
      <c r="B204" s="188"/>
      <c r="C204" s="14"/>
      <c r="D204" s="181" t="s">
        <v>133</v>
      </c>
      <c r="E204" s="189" t="s">
        <v>1</v>
      </c>
      <c r="F204" s="190" t="s">
        <v>228</v>
      </c>
      <c r="G204" s="14"/>
      <c r="H204" s="191">
        <v>123.8</v>
      </c>
      <c r="I204" s="192"/>
      <c r="J204" s="14"/>
      <c r="K204" s="14"/>
      <c r="L204" s="188"/>
      <c r="M204" s="193"/>
      <c r="N204" s="194"/>
      <c r="O204" s="194"/>
      <c r="P204" s="194"/>
      <c r="Q204" s="194"/>
      <c r="R204" s="194"/>
      <c r="S204" s="194"/>
      <c r="T204" s="19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89" t="s">
        <v>133</v>
      </c>
      <c r="AU204" s="189" t="s">
        <v>86</v>
      </c>
      <c r="AV204" s="14" t="s">
        <v>86</v>
      </c>
      <c r="AW204" s="14" t="s">
        <v>32</v>
      </c>
      <c r="AX204" s="14" t="s">
        <v>33</v>
      </c>
      <c r="AY204" s="189" t="s">
        <v>124</v>
      </c>
    </row>
    <row r="205" s="2" customFormat="1" ht="33" customHeight="1">
      <c r="A205" s="37"/>
      <c r="B205" s="166"/>
      <c r="C205" s="167" t="s">
        <v>188</v>
      </c>
      <c r="D205" s="167" t="s">
        <v>127</v>
      </c>
      <c r="E205" s="168" t="s">
        <v>229</v>
      </c>
      <c r="F205" s="169" t="s">
        <v>230</v>
      </c>
      <c r="G205" s="170" t="s">
        <v>130</v>
      </c>
      <c r="H205" s="171">
        <v>19.199999999999999</v>
      </c>
      <c r="I205" s="172"/>
      <c r="J205" s="173">
        <f>ROUND(I205*H205,1)</f>
        <v>0</v>
      </c>
      <c r="K205" s="169" t="s">
        <v>143</v>
      </c>
      <c r="L205" s="38"/>
      <c r="M205" s="174" t="s">
        <v>1</v>
      </c>
      <c r="N205" s="175" t="s">
        <v>42</v>
      </c>
      <c r="O205" s="76"/>
      <c r="P205" s="176">
        <f>O205*H205</f>
        <v>0</v>
      </c>
      <c r="Q205" s="176">
        <v>0.0016199999999999999</v>
      </c>
      <c r="R205" s="176">
        <f>Q205*H205</f>
        <v>0.031103999999999996</v>
      </c>
      <c r="S205" s="176">
        <v>0</v>
      </c>
      <c r="T205" s="17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78" t="s">
        <v>188</v>
      </c>
      <c r="AT205" s="178" t="s">
        <v>127</v>
      </c>
      <c r="AU205" s="178" t="s">
        <v>86</v>
      </c>
      <c r="AY205" s="18" t="s">
        <v>124</v>
      </c>
      <c r="BE205" s="179">
        <f>IF(N205="základní",J205,0)</f>
        <v>0</v>
      </c>
      <c r="BF205" s="179">
        <f>IF(N205="snížená",J205,0)</f>
        <v>0</v>
      </c>
      <c r="BG205" s="179">
        <f>IF(N205="zákl. přenesená",J205,0)</f>
        <v>0</v>
      </c>
      <c r="BH205" s="179">
        <f>IF(N205="sníž. přenesená",J205,0)</f>
        <v>0</v>
      </c>
      <c r="BI205" s="179">
        <f>IF(N205="nulová",J205,0)</f>
        <v>0</v>
      </c>
      <c r="BJ205" s="18" t="s">
        <v>33</v>
      </c>
      <c r="BK205" s="179">
        <f>ROUND(I205*H205,1)</f>
        <v>0</v>
      </c>
      <c r="BL205" s="18" t="s">
        <v>188</v>
      </c>
      <c r="BM205" s="178" t="s">
        <v>231</v>
      </c>
    </row>
    <row r="206" s="13" customFormat="1">
      <c r="A206" s="13"/>
      <c r="B206" s="180"/>
      <c r="C206" s="13"/>
      <c r="D206" s="181" t="s">
        <v>133</v>
      </c>
      <c r="E206" s="182" t="s">
        <v>1</v>
      </c>
      <c r="F206" s="183" t="s">
        <v>135</v>
      </c>
      <c r="G206" s="13"/>
      <c r="H206" s="182" t="s">
        <v>1</v>
      </c>
      <c r="I206" s="184"/>
      <c r="J206" s="13"/>
      <c r="K206" s="13"/>
      <c r="L206" s="180"/>
      <c r="M206" s="185"/>
      <c r="N206" s="186"/>
      <c r="O206" s="186"/>
      <c r="P206" s="186"/>
      <c r="Q206" s="186"/>
      <c r="R206" s="186"/>
      <c r="S206" s="186"/>
      <c r="T206" s="18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2" t="s">
        <v>133</v>
      </c>
      <c r="AU206" s="182" t="s">
        <v>86</v>
      </c>
      <c r="AV206" s="13" t="s">
        <v>33</v>
      </c>
      <c r="AW206" s="13" t="s">
        <v>32</v>
      </c>
      <c r="AX206" s="13" t="s">
        <v>77</v>
      </c>
      <c r="AY206" s="182" t="s">
        <v>124</v>
      </c>
    </row>
    <row r="207" s="14" customFormat="1">
      <c r="A207" s="14"/>
      <c r="B207" s="188"/>
      <c r="C207" s="14"/>
      <c r="D207" s="181" t="s">
        <v>133</v>
      </c>
      <c r="E207" s="189" t="s">
        <v>1</v>
      </c>
      <c r="F207" s="190" t="s">
        <v>232</v>
      </c>
      <c r="G207" s="14"/>
      <c r="H207" s="191">
        <v>9.5999999999999996</v>
      </c>
      <c r="I207" s="192"/>
      <c r="J207" s="14"/>
      <c r="K207" s="14"/>
      <c r="L207" s="188"/>
      <c r="M207" s="193"/>
      <c r="N207" s="194"/>
      <c r="O207" s="194"/>
      <c r="P207" s="194"/>
      <c r="Q207" s="194"/>
      <c r="R207" s="194"/>
      <c r="S207" s="194"/>
      <c r="T207" s="19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89" t="s">
        <v>133</v>
      </c>
      <c r="AU207" s="189" t="s">
        <v>86</v>
      </c>
      <c r="AV207" s="14" t="s">
        <v>86</v>
      </c>
      <c r="AW207" s="14" t="s">
        <v>32</v>
      </c>
      <c r="AX207" s="14" t="s">
        <v>77</v>
      </c>
      <c r="AY207" s="189" t="s">
        <v>124</v>
      </c>
    </row>
    <row r="208" s="13" customFormat="1">
      <c r="A208" s="13"/>
      <c r="B208" s="180"/>
      <c r="C208" s="13"/>
      <c r="D208" s="181" t="s">
        <v>133</v>
      </c>
      <c r="E208" s="182" t="s">
        <v>1</v>
      </c>
      <c r="F208" s="183" t="s">
        <v>137</v>
      </c>
      <c r="G208" s="13"/>
      <c r="H208" s="182" t="s">
        <v>1</v>
      </c>
      <c r="I208" s="184"/>
      <c r="J208" s="13"/>
      <c r="K208" s="13"/>
      <c r="L208" s="180"/>
      <c r="M208" s="185"/>
      <c r="N208" s="186"/>
      <c r="O208" s="186"/>
      <c r="P208" s="186"/>
      <c r="Q208" s="186"/>
      <c r="R208" s="186"/>
      <c r="S208" s="186"/>
      <c r="T208" s="18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2" t="s">
        <v>133</v>
      </c>
      <c r="AU208" s="182" t="s">
        <v>86</v>
      </c>
      <c r="AV208" s="13" t="s">
        <v>33</v>
      </c>
      <c r="AW208" s="13" t="s">
        <v>32</v>
      </c>
      <c r="AX208" s="13" t="s">
        <v>77</v>
      </c>
      <c r="AY208" s="182" t="s">
        <v>124</v>
      </c>
    </row>
    <row r="209" s="14" customFormat="1">
      <c r="A209" s="14"/>
      <c r="B209" s="188"/>
      <c r="C209" s="14"/>
      <c r="D209" s="181" t="s">
        <v>133</v>
      </c>
      <c r="E209" s="189" t="s">
        <v>1</v>
      </c>
      <c r="F209" s="190" t="s">
        <v>232</v>
      </c>
      <c r="G209" s="14"/>
      <c r="H209" s="191">
        <v>9.5999999999999996</v>
      </c>
      <c r="I209" s="192"/>
      <c r="J209" s="14"/>
      <c r="K209" s="14"/>
      <c r="L209" s="188"/>
      <c r="M209" s="193"/>
      <c r="N209" s="194"/>
      <c r="O209" s="194"/>
      <c r="P209" s="194"/>
      <c r="Q209" s="194"/>
      <c r="R209" s="194"/>
      <c r="S209" s="194"/>
      <c r="T209" s="19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89" t="s">
        <v>133</v>
      </c>
      <c r="AU209" s="189" t="s">
        <v>86</v>
      </c>
      <c r="AV209" s="14" t="s">
        <v>86</v>
      </c>
      <c r="AW209" s="14" t="s">
        <v>32</v>
      </c>
      <c r="AX209" s="14" t="s">
        <v>77</v>
      </c>
      <c r="AY209" s="189" t="s">
        <v>124</v>
      </c>
    </row>
    <row r="210" s="15" customFormat="1">
      <c r="A210" s="15"/>
      <c r="B210" s="196"/>
      <c r="C210" s="15"/>
      <c r="D210" s="181" t="s">
        <v>133</v>
      </c>
      <c r="E210" s="197" t="s">
        <v>1</v>
      </c>
      <c r="F210" s="198" t="s">
        <v>139</v>
      </c>
      <c r="G210" s="15"/>
      <c r="H210" s="199">
        <v>19.199999999999999</v>
      </c>
      <c r="I210" s="200"/>
      <c r="J210" s="15"/>
      <c r="K210" s="15"/>
      <c r="L210" s="196"/>
      <c r="M210" s="201"/>
      <c r="N210" s="202"/>
      <c r="O210" s="202"/>
      <c r="P210" s="202"/>
      <c r="Q210" s="202"/>
      <c r="R210" s="202"/>
      <c r="S210" s="202"/>
      <c r="T210" s="20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197" t="s">
        <v>133</v>
      </c>
      <c r="AU210" s="197" t="s">
        <v>86</v>
      </c>
      <c r="AV210" s="15" t="s">
        <v>131</v>
      </c>
      <c r="AW210" s="15" t="s">
        <v>32</v>
      </c>
      <c r="AX210" s="15" t="s">
        <v>33</v>
      </c>
      <c r="AY210" s="197" t="s">
        <v>124</v>
      </c>
    </row>
    <row r="211" s="2" customFormat="1" ht="24.15" customHeight="1">
      <c r="A211" s="37"/>
      <c r="B211" s="166"/>
      <c r="C211" s="167" t="s">
        <v>233</v>
      </c>
      <c r="D211" s="167" t="s">
        <v>127</v>
      </c>
      <c r="E211" s="168" t="s">
        <v>234</v>
      </c>
      <c r="F211" s="169" t="s">
        <v>235</v>
      </c>
      <c r="G211" s="170" t="s">
        <v>236</v>
      </c>
      <c r="H211" s="171">
        <v>28</v>
      </c>
      <c r="I211" s="172"/>
      <c r="J211" s="173">
        <f>ROUND(I211*H211,1)</f>
        <v>0</v>
      </c>
      <c r="K211" s="169" t="s">
        <v>143</v>
      </c>
      <c r="L211" s="38"/>
      <c r="M211" s="174" t="s">
        <v>1</v>
      </c>
      <c r="N211" s="175" t="s">
        <v>42</v>
      </c>
      <c r="O211" s="76"/>
      <c r="P211" s="176">
        <f>O211*H211</f>
        <v>0</v>
      </c>
      <c r="Q211" s="176">
        <v>0.0062973999999999999</v>
      </c>
      <c r="R211" s="176">
        <f>Q211*H211</f>
        <v>0.17632719999999999</v>
      </c>
      <c r="S211" s="176">
        <v>0</v>
      </c>
      <c r="T211" s="17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78" t="s">
        <v>188</v>
      </c>
      <c r="AT211" s="178" t="s">
        <v>127</v>
      </c>
      <c r="AU211" s="178" t="s">
        <v>86</v>
      </c>
      <c r="AY211" s="18" t="s">
        <v>124</v>
      </c>
      <c r="BE211" s="179">
        <f>IF(N211="základní",J211,0)</f>
        <v>0</v>
      </c>
      <c r="BF211" s="179">
        <f>IF(N211="snížená",J211,0)</f>
        <v>0</v>
      </c>
      <c r="BG211" s="179">
        <f>IF(N211="zákl. přenesená",J211,0)</f>
        <v>0</v>
      </c>
      <c r="BH211" s="179">
        <f>IF(N211="sníž. přenesená",J211,0)</f>
        <v>0</v>
      </c>
      <c r="BI211" s="179">
        <f>IF(N211="nulová",J211,0)</f>
        <v>0</v>
      </c>
      <c r="BJ211" s="18" t="s">
        <v>33</v>
      </c>
      <c r="BK211" s="179">
        <f>ROUND(I211*H211,1)</f>
        <v>0</v>
      </c>
      <c r="BL211" s="18" t="s">
        <v>188</v>
      </c>
      <c r="BM211" s="178" t="s">
        <v>237</v>
      </c>
    </row>
    <row r="212" s="13" customFormat="1">
      <c r="A212" s="13"/>
      <c r="B212" s="180"/>
      <c r="C212" s="13"/>
      <c r="D212" s="181" t="s">
        <v>133</v>
      </c>
      <c r="E212" s="182" t="s">
        <v>1</v>
      </c>
      <c r="F212" s="183" t="s">
        <v>135</v>
      </c>
      <c r="G212" s="13"/>
      <c r="H212" s="182" t="s">
        <v>1</v>
      </c>
      <c r="I212" s="184"/>
      <c r="J212" s="13"/>
      <c r="K212" s="13"/>
      <c r="L212" s="180"/>
      <c r="M212" s="185"/>
      <c r="N212" s="186"/>
      <c r="O212" s="186"/>
      <c r="P212" s="186"/>
      <c r="Q212" s="186"/>
      <c r="R212" s="186"/>
      <c r="S212" s="186"/>
      <c r="T212" s="18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2" t="s">
        <v>133</v>
      </c>
      <c r="AU212" s="182" t="s">
        <v>86</v>
      </c>
      <c r="AV212" s="13" t="s">
        <v>33</v>
      </c>
      <c r="AW212" s="13" t="s">
        <v>32</v>
      </c>
      <c r="AX212" s="13" t="s">
        <v>77</v>
      </c>
      <c r="AY212" s="182" t="s">
        <v>124</v>
      </c>
    </row>
    <row r="213" s="14" customFormat="1">
      <c r="A213" s="14"/>
      <c r="B213" s="188"/>
      <c r="C213" s="14"/>
      <c r="D213" s="181" t="s">
        <v>133</v>
      </c>
      <c r="E213" s="189" t="s">
        <v>1</v>
      </c>
      <c r="F213" s="190" t="s">
        <v>238</v>
      </c>
      <c r="G213" s="14"/>
      <c r="H213" s="191">
        <v>20</v>
      </c>
      <c r="I213" s="192"/>
      <c r="J213" s="14"/>
      <c r="K213" s="14"/>
      <c r="L213" s="188"/>
      <c r="M213" s="193"/>
      <c r="N213" s="194"/>
      <c r="O213" s="194"/>
      <c r="P213" s="194"/>
      <c r="Q213" s="194"/>
      <c r="R213" s="194"/>
      <c r="S213" s="194"/>
      <c r="T213" s="19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89" t="s">
        <v>133</v>
      </c>
      <c r="AU213" s="189" t="s">
        <v>86</v>
      </c>
      <c r="AV213" s="14" t="s">
        <v>86</v>
      </c>
      <c r="AW213" s="14" t="s">
        <v>32</v>
      </c>
      <c r="AX213" s="14" t="s">
        <v>77</v>
      </c>
      <c r="AY213" s="189" t="s">
        <v>124</v>
      </c>
    </row>
    <row r="214" s="13" customFormat="1">
      <c r="A214" s="13"/>
      <c r="B214" s="180"/>
      <c r="C214" s="13"/>
      <c r="D214" s="181" t="s">
        <v>133</v>
      </c>
      <c r="E214" s="182" t="s">
        <v>1</v>
      </c>
      <c r="F214" s="183" t="s">
        <v>137</v>
      </c>
      <c r="G214" s="13"/>
      <c r="H214" s="182" t="s">
        <v>1</v>
      </c>
      <c r="I214" s="184"/>
      <c r="J214" s="13"/>
      <c r="K214" s="13"/>
      <c r="L214" s="180"/>
      <c r="M214" s="185"/>
      <c r="N214" s="186"/>
      <c r="O214" s="186"/>
      <c r="P214" s="186"/>
      <c r="Q214" s="186"/>
      <c r="R214" s="186"/>
      <c r="S214" s="186"/>
      <c r="T214" s="18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2" t="s">
        <v>133</v>
      </c>
      <c r="AU214" s="182" t="s">
        <v>86</v>
      </c>
      <c r="AV214" s="13" t="s">
        <v>33</v>
      </c>
      <c r="AW214" s="13" t="s">
        <v>32</v>
      </c>
      <c r="AX214" s="13" t="s">
        <v>77</v>
      </c>
      <c r="AY214" s="182" t="s">
        <v>124</v>
      </c>
    </row>
    <row r="215" s="14" customFormat="1">
      <c r="A215" s="14"/>
      <c r="B215" s="188"/>
      <c r="C215" s="14"/>
      <c r="D215" s="181" t="s">
        <v>133</v>
      </c>
      <c r="E215" s="189" t="s">
        <v>1</v>
      </c>
      <c r="F215" s="190" t="s">
        <v>172</v>
      </c>
      <c r="G215" s="14"/>
      <c r="H215" s="191">
        <v>8</v>
      </c>
      <c r="I215" s="192"/>
      <c r="J215" s="14"/>
      <c r="K215" s="14"/>
      <c r="L215" s="188"/>
      <c r="M215" s="193"/>
      <c r="N215" s="194"/>
      <c r="O215" s="194"/>
      <c r="P215" s="194"/>
      <c r="Q215" s="194"/>
      <c r="R215" s="194"/>
      <c r="S215" s="194"/>
      <c r="T215" s="19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89" t="s">
        <v>133</v>
      </c>
      <c r="AU215" s="189" t="s">
        <v>86</v>
      </c>
      <c r="AV215" s="14" t="s">
        <v>86</v>
      </c>
      <c r="AW215" s="14" t="s">
        <v>32</v>
      </c>
      <c r="AX215" s="14" t="s">
        <v>77</v>
      </c>
      <c r="AY215" s="189" t="s">
        <v>124</v>
      </c>
    </row>
    <row r="216" s="15" customFormat="1">
      <c r="A216" s="15"/>
      <c r="B216" s="196"/>
      <c r="C216" s="15"/>
      <c r="D216" s="181" t="s">
        <v>133</v>
      </c>
      <c r="E216" s="197" t="s">
        <v>1</v>
      </c>
      <c r="F216" s="198" t="s">
        <v>139</v>
      </c>
      <c r="G216" s="15"/>
      <c r="H216" s="199">
        <v>28</v>
      </c>
      <c r="I216" s="200"/>
      <c r="J216" s="15"/>
      <c r="K216" s="15"/>
      <c r="L216" s="196"/>
      <c r="M216" s="201"/>
      <c r="N216" s="202"/>
      <c r="O216" s="202"/>
      <c r="P216" s="202"/>
      <c r="Q216" s="202"/>
      <c r="R216" s="202"/>
      <c r="S216" s="202"/>
      <c r="T216" s="20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197" t="s">
        <v>133</v>
      </c>
      <c r="AU216" s="197" t="s">
        <v>86</v>
      </c>
      <c r="AV216" s="15" t="s">
        <v>131</v>
      </c>
      <c r="AW216" s="15" t="s">
        <v>32</v>
      </c>
      <c r="AX216" s="15" t="s">
        <v>33</v>
      </c>
      <c r="AY216" s="197" t="s">
        <v>124</v>
      </c>
    </row>
    <row r="217" s="2" customFormat="1" ht="24.15" customHeight="1">
      <c r="A217" s="37"/>
      <c r="B217" s="166"/>
      <c r="C217" s="167" t="s">
        <v>239</v>
      </c>
      <c r="D217" s="167" t="s">
        <v>127</v>
      </c>
      <c r="E217" s="168" t="s">
        <v>240</v>
      </c>
      <c r="F217" s="169" t="s">
        <v>241</v>
      </c>
      <c r="G217" s="170" t="s">
        <v>142</v>
      </c>
      <c r="H217" s="171">
        <v>550.08000000000004</v>
      </c>
      <c r="I217" s="172"/>
      <c r="J217" s="173">
        <f>ROUND(I217*H217,1)</f>
        <v>0</v>
      </c>
      <c r="K217" s="169" t="s">
        <v>143</v>
      </c>
      <c r="L217" s="38"/>
      <c r="M217" s="174" t="s">
        <v>1</v>
      </c>
      <c r="N217" s="175" t="s">
        <v>42</v>
      </c>
      <c r="O217" s="76"/>
      <c r="P217" s="176">
        <f>O217*H217</f>
        <v>0</v>
      </c>
      <c r="Q217" s="176">
        <v>0.00012650000000000001</v>
      </c>
      <c r="R217" s="176">
        <f>Q217*H217</f>
        <v>0.069585120000000014</v>
      </c>
      <c r="S217" s="176">
        <v>0</v>
      </c>
      <c r="T217" s="17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78" t="s">
        <v>188</v>
      </c>
      <c r="AT217" s="178" t="s">
        <v>127</v>
      </c>
      <c r="AU217" s="178" t="s">
        <v>86</v>
      </c>
      <c r="AY217" s="18" t="s">
        <v>124</v>
      </c>
      <c r="BE217" s="179">
        <f>IF(N217="základní",J217,0)</f>
        <v>0</v>
      </c>
      <c r="BF217" s="179">
        <f>IF(N217="snížená",J217,0)</f>
        <v>0</v>
      </c>
      <c r="BG217" s="179">
        <f>IF(N217="zákl. přenesená",J217,0)</f>
        <v>0</v>
      </c>
      <c r="BH217" s="179">
        <f>IF(N217="sníž. přenesená",J217,0)</f>
        <v>0</v>
      </c>
      <c r="BI217" s="179">
        <f>IF(N217="nulová",J217,0)</f>
        <v>0</v>
      </c>
      <c r="BJ217" s="18" t="s">
        <v>33</v>
      </c>
      <c r="BK217" s="179">
        <f>ROUND(I217*H217,1)</f>
        <v>0</v>
      </c>
      <c r="BL217" s="18" t="s">
        <v>188</v>
      </c>
      <c r="BM217" s="178" t="s">
        <v>242</v>
      </c>
    </row>
    <row r="218" s="13" customFormat="1">
      <c r="A218" s="13"/>
      <c r="B218" s="180"/>
      <c r="C218" s="13"/>
      <c r="D218" s="181" t="s">
        <v>133</v>
      </c>
      <c r="E218" s="182" t="s">
        <v>1</v>
      </c>
      <c r="F218" s="183" t="s">
        <v>243</v>
      </c>
      <c r="G218" s="13"/>
      <c r="H218" s="182" t="s">
        <v>1</v>
      </c>
      <c r="I218" s="184"/>
      <c r="J218" s="13"/>
      <c r="K218" s="13"/>
      <c r="L218" s="180"/>
      <c r="M218" s="185"/>
      <c r="N218" s="186"/>
      <c r="O218" s="186"/>
      <c r="P218" s="186"/>
      <c r="Q218" s="186"/>
      <c r="R218" s="186"/>
      <c r="S218" s="186"/>
      <c r="T218" s="18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2" t="s">
        <v>133</v>
      </c>
      <c r="AU218" s="182" t="s">
        <v>86</v>
      </c>
      <c r="AV218" s="13" t="s">
        <v>33</v>
      </c>
      <c r="AW218" s="13" t="s">
        <v>32</v>
      </c>
      <c r="AX218" s="13" t="s">
        <v>77</v>
      </c>
      <c r="AY218" s="182" t="s">
        <v>124</v>
      </c>
    </row>
    <row r="219" s="13" customFormat="1">
      <c r="A219" s="13"/>
      <c r="B219" s="180"/>
      <c r="C219" s="13"/>
      <c r="D219" s="181" t="s">
        <v>133</v>
      </c>
      <c r="E219" s="182" t="s">
        <v>1</v>
      </c>
      <c r="F219" s="183" t="s">
        <v>206</v>
      </c>
      <c r="G219" s="13"/>
      <c r="H219" s="182" t="s">
        <v>1</v>
      </c>
      <c r="I219" s="184"/>
      <c r="J219" s="13"/>
      <c r="K219" s="13"/>
      <c r="L219" s="180"/>
      <c r="M219" s="185"/>
      <c r="N219" s="186"/>
      <c r="O219" s="186"/>
      <c r="P219" s="186"/>
      <c r="Q219" s="186"/>
      <c r="R219" s="186"/>
      <c r="S219" s="186"/>
      <c r="T219" s="18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2" t="s">
        <v>133</v>
      </c>
      <c r="AU219" s="182" t="s">
        <v>86</v>
      </c>
      <c r="AV219" s="13" t="s">
        <v>33</v>
      </c>
      <c r="AW219" s="13" t="s">
        <v>32</v>
      </c>
      <c r="AX219" s="13" t="s">
        <v>77</v>
      </c>
      <c r="AY219" s="182" t="s">
        <v>124</v>
      </c>
    </row>
    <row r="220" s="14" customFormat="1">
      <c r="A220" s="14"/>
      <c r="B220" s="188"/>
      <c r="C220" s="14"/>
      <c r="D220" s="181" t="s">
        <v>133</v>
      </c>
      <c r="E220" s="189" t="s">
        <v>1</v>
      </c>
      <c r="F220" s="190" t="s">
        <v>192</v>
      </c>
      <c r="G220" s="14"/>
      <c r="H220" s="191">
        <v>440.16000000000002</v>
      </c>
      <c r="I220" s="192"/>
      <c r="J220" s="14"/>
      <c r="K220" s="14"/>
      <c r="L220" s="188"/>
      <c r="M220" s="193"/>
      <c r="N220" s="194"/>
      <c r="O220" s="194"/>
      <c r="P220" s="194"/>
      <c r="Q220" s="194"/>
      <c r="R220" s="194"/>
      <c r="S220" s="194"/>
      <c r="T220" s="19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89" t="s">
        <v>133</v>
      </c>
      <c r="AU220" s="189" t="s">
        <v>86</v>
      </c>
      <c r="AV220" s="14" t="s">
        <v>86</v>
      </c>
      <c r="AW220" s="14" t="s">
        <v>32</v>
      </c>
      <c r="AX220" s="14" t="s">
        <v>77</v>
      </c>
      <c r="AY220" s="189" t="s">
        <v>124</v>
      </c>
    </row>
    <row r="221" s="13" customFormat="1">
      <c r="A221" s="13"/>
      <c r="B221" s="180"/>
      <c r="C221" s="13"/>
      <c r="D221" s="181" t="s">
        <v>133</v>
      </c>
      <c r="E221" s="182" t="s">
        <v>1</v>
      </c>
      <c r="F221" s="183" t="s">
        <v>193</v>
      </c>
      <c r="G221" s="13"/>
      <c r="H221" s="182" t="s">
        <v>1</v>
      </c>
      <c r="I221" s="184"/>
      <c r="J221" s="13"/>
      <c r="K221" s="13"/>
      <c r="L221" s="180"/>
      <c r="M221" s="185"/>
      <c r="N221" s="186"/>
      <c r="O221" s="186"/>
      <c r="P221" s="186"/>
      <c r="Q221" s="186"/>
      <c r="R221" s="186"/>
      <c r="S221" s="186"/>
      <c r="T221" s="18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2" t="s">
        <v>133</v>
      </c>
      <c r="AU221" s="182" t="s">
        <v>86</v>
      </c>
      <c r="AV221" s="13" t="s">
        <v>33</v>
      </c>
      <c r="AW221" s="13" t="s">
        <v>32</v>
      </c>
      <c r="AX221" s="13" t="s">
        <v>77</v>
      </c>
      <c r="AY221" s="182" t="s">
        <v>124</v>
      </c>
    </row>
    <row r="222" s="14" customFormat="1">
      <c r="A222" s="14"/>
      <c r="B222" s="188"/>
      <c r="C222" s="14"/>
      <c r="D222" s="181" t="s">
        <v>133</v>
      </c>
      <c r="E222" s="189" t="s">
        <v>1</v>
      </c>
      <c r="F222" s="190" t="s">
        <v>207</v>
      </c>
      <c r="G222" s="14"/>
      <c r="H222" s="191">
        <v>38.25</v>
      </c>
      <c r="I222" s="192"/>
      <c r="J222" s="14"/>
      <c r="K222" s="14"/>
      <c r="L222" s="188"/>
      <c r="M222" s="193"/>
      <c r="N222" s="194"/>
      <c r="O222" s="194"/>
      <c r="P222" s="194"/>
      <c r="Q222" s="194"/>
      <c r="R222" s="194"/>
      <c r="S222" s="194"/>
      <c r="T222" s="19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89" t="s">
        <v>133</v>
      </c>
      <c r="AU222" s="189" t="s">
        <v>86</v>
      </c>
      <c r="AV222" s="14" t="s">
        <v>86</v>
      </c>
      <c r="AW222" s="14" t="s">
        <v>32</v>
      </c>
      <c r="AX222" s="14" t="s">
        <v>77</v>
      </c>
      <c r="AY222" s="189" t="s">
        <v>124</v>
      </c>
    </row>
    <row r="223" s="13" customFormat="1">
      <c r="A223" s="13"/>
      <c r="B223" s="180"/>
      <c r="C223" s="13"/>
      <c r="D223" s="181" t="s">
        <v>133</v>
      </c>
      <c r="E223" s="182" t="s">
        <v>1</v>
      </c>
      <c r="F223" s="183" t="s">
        <v>208</v>
      </c>
      <c r="G223" s="13"/>
      <c r="H223" s="182" t="s">
        <v>1</v>
      </c>
      <c r="I223" s="184"/>
      <c r="J223" s="13"/>
      <c r="K223" s="13"/>
      <c r="L223" s="180"/>
      <c r="M223" s="185"/>
      <c r="N223" s="186"/>
      <c r="O223" s="186"/>
      <c r="P223" s="186"/>
      <c r="Q223" s="186"/>
      <c r="R223" s="186"/>
      <c r="S223" s="186"/>
      <c r="T223" s="18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2" t="s">
        <v>133</v>
      </c>
      <c r="AU223" s="182" t="s">
        <v>86</v>
      </c>
      <c r="AV223" s="13" t="s">
        <v>33</v>
      </c>
      <c r="AW223" s="13" t="s">
        <v>32</v>
      </c>
      <c r="AX223" s="13" t="s">
        <v>77</v>
      </c>
      <c r="AY223" s="182" t="s">
        <v>124</v>
      </c>
    </row>
    <row r="224" s="14" customFormat="1">
      <c r="A224" s="14"/>
      <c r="B224" s="188"/>
      <c r="C224" s="14"/>
      <c r="D224" s="181" t="s">
        <v>133</v>
      </c>
      <c r="E224" s="189" t="s">
        <v>1</v>
      </c>
      <c r="F224" s="190" t="s">
        <v>196</v>
      </c>
      <c r="G224" s="14"/>
      <c r="H224" s="191">
        <v>62.399999999999999</v>
      </c>
      <c r="I224" s="192"/>
      <c r="J224" s="14"/>
      <c r="K224" s="14"/>
      <c r="L224" s="188"/>
      <c r="M224" s="193"/>
      <c r="N224" s="194"/>
      <c r="O224" s="194"/>
      <c r="P224" s="194"/>
      <c r="Q224" s="194"/>
      <c r="R224" s="194"/>
      <c r="S224" s="194"/>
      <c r="T224" s="19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89" t="s">
        <v>133</v>
      </c>
      <c r="AU224" s="189" t="s">
        <v>86</v>
      </c>
      <c r="AV224" s="14" t="s">
        <v>86</v>
      </c>
      <c r="AW224" s="14" t="s">
        <v>32</v>
      </c>
      <c r="AX224" s="14" t="s">
        <v>77</v>
      </c>
      <c r="AY224" s="189" t="s">
        <v>124</v>
      </c>
    </row>
    <row r="225" s="13" customFormat="1">
      <c r="A225" s="13"/>
      <c r="B225" s="180"/>
      <c r="C225" s="13"/>
      <c r="D225" s="181" t="s">
        <v>133</v>
      </c>
      <c r="E225" s="182" t="s">
        <v>1</v>
      </c>
      <c r="F225" s="183" t="s">
        <v>193</v>
      </c>
      <c r="G225" s="13"/>
      <c r="H225" s="182" t="s">
        <v>1</v>
      </c>
      <c r="I225" s="184"/>
      <c r="J225" s="13"/>
      <c r="K225" s="13"/>
      <c r="L225" s="180"/>
      <c r="M225" s="185"/>
      <c r="N225" s="186"/>
      <c r="O225" s="186"/>
      <c r="P225" s="186"/>
      <c r="Q225" s="186"/>
      <c r="R225" s="186"/>
      <c r="S225" s="186"/>
      <c r="T225" s="18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2" t="s">
        <v>133</v>
      </c>
      <c r="AU225" s="182" t="s">
        <v>86</v>
      </c>
      <c r="AV225" s="13" t="s">
        <v>33</v>
      </c>
      <c r="AW225" s="13" t="s">
        <v>32</v>
      </c>
      <c r="AX225" s="13" t="s">
        <v>77</v>
      </c>
      <c r="AY225" s="182" t="s">
        <v>124</v>
      </c>
    </row>
    <row r="226" s="14" customFormat="1">
      <c r="A226" s="14"/>
      <c r="B226" s="188"/>
      <c r="C226" s="14"/>
      <c r="D226" s="181" t="s">
        <v>133</v>
      </c>
      <c r="E226" s="189" t="s">
        <v>1</v>
      </c>
      <c r="F226" s="190" t="s">
        <v>209</v>
      </c>
      <c r="G226" s="14"/>
      <c r="H226" s="191">
        <v>9.2699999999999996</v>
      </c>
      <c r="I226" s="192"/>
      <c r="J226" s="14"/>
      <c r="K226" s="14"/>
      <c r="L226" s="188"/>
      <c r="M226" s="193"/>
      <c r="N226" s="194"/>
      <c r="O226" s="194"/>
      <c r="P226" s="194"/>
      <c r="Q226" s="194"/>
      <c r="R226" s="194"/>
      <c r="S226" s="194"/>
      <c r="T226" s="19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89" t="s">
        <v>133</v>
      </c>
      <c r="AU226" s="189" t="s">
        <v>86</v>
      </c>
      <c r="AV226" s="14" t="s">
        <v>86</v>
      </c>
      <c r="AW226" s="14" t="s">
        <v>32</v>
      </c>
      <c r="AX226" s="14" t="s">
        <v>77</v>
      </c>
      <c r="AY226" s="189" t="s">
        <v>124</v>
      </c>
    </row>
    <row r="227" s="15" customFormat="1">
      <c r="A227" s="15"/>
      <c r="B227" s="196"/>
      <c r="C227" s="15"/>
      <c r="D227" s="181" t="s">
        <v>133</v>
      </c>
      <c r="E227" s="197" t="s">
        <v>1</v>
      </c>
      <c r="F227" s="198" t="s">
        <v>139</v>
      </c>
      <c r="G227" s="15"/>
      <c r="H227" s="199">
        <v>550.08000000000004</v>
      </c>
      <c r="I227" s="200"/>
      <c r="J227" s="15"/>
      <c r="K227" s="15"/>
      <c r="L227" s="196"/>
      <c r="M227" s="201"/>
      <c r="N227" s="202"/>
      <c r="O227" s="202"/>
      <c r="P227" s="202"/>
      <c r="Q227" s="202"/>
      <c r="R227" s="202"/>
      <c r="S227" s="202"/>
      <c r="T227" s="20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197" t="s">
        <v>133</v>
      </c>
      <c r="AU227" s="197" t="s">
        <v>86</v>
      </c>
      <c r="AV227" s="15" t="s">
        <v>131</v>
      </c>
      <c r="AW227" s="15" t="s">
        <v>32</v>
      </c>
      <c r="AX227" s="15" t="s">
        <v>33</v>
      </c>
      <c r="AY227" s="197" t="s">
        <v>124</v>
      </c>
    </row>
    <row r="228" s="2" customFormat="1" ht="33" customHeight="1">
      <c r="A228" s="37"/>
      <c r="B228" s="166"/>
      <c r="C228" s="167" t="s">
        <v>244</v>
      </c>
      <c r="D228" s="167" t="s">
        <v>127</v>
      </c>
      <c r="E228" s="168" t="s">
        <v>245</v>
      </c>
      <c r="F228" s="169" t="s">
        <v>246</v>
      </c>
      <c r="G228" s="170" t="s">
        <v>130</v>
      </c>
      <c r="H228" s="171">
        <v>158.40000000000001</v>
      </c>
      <c r="I228" s="172"/>
      <c r="J228" s="173">
        <f>ROUND(I228*H228,1)</f>
        <v>0</v>
      </c>
      <c r="K228" s="169" t="s">
        <v>143</v>
      </c>
      <c r="L228" s="38"/>
      <c r="M228" s="174" t="s">
        <v>1</v>
      </c>
      <c r="N228" s="175" t="s">
        <v>42</v>
      </c>
      <c r="O228" s="76"/>
      <c r="P228" s="176">
        <f>O228*H228</f>
        <v>0</v>
      </c>
      <c r="Q228" s="176">
        <v>0.0033151000000000001</v>
      </c>
      <c r="R228" s="176">
        <f>Q228*H228</f>
        <v>0.52511184</v>
      </c>
      <c r="S228" s="176">
        <v>0</v>
      </c>
      <c r="T228" s="17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78" t="s">
        <v>188</v>
      </c>
      <c r="AT228" s="178" t="s">
        <v>127</v>
      </c>
      <c r="AU228" s="178" t="s">
        <v>86</v>
      </c>
      <c r="AY228" s="18" t="s">
        <v>124</v>
      </c>
      <c r="BE228" s="179">
        <f>IF(N228="základní",J228,0)</f>
        <v>0</v>
      </c>
      <c r="BF228" s="179">
        <f>IF(N228="snížená",J228,0)</f>
        <v>0</v>
      </c>
      <c r="BG228" s="179">
        <f>IF(N228="zákl. přenesená",J228,0)</f>
        <v>0</v>
      </c>
      <c r="BH228" s="179">
        <f>IF(N228="sníž. přenesená",J228,0)</f>
        <v>0</v>
      </c>
      <c r="BI228" s="179">
        <f>IF(N228="nulová",J228,0)</f>
        <v>0</v>
      </c>
      <c r="BJ228" s="18" t="s">
        <v>33</v>
      </c>
      <c r="BK228" s="179">
        <f>ROUND(I228*H228,1)</f>
        <v>0</v>
      </c>
      <c r="BL228" s="18" t="s">
        <v>188</v>
      </c>
      <c r="BM228" s="178" t="s">
        <v>247</v>
      </c>
    </row>
    <row r="229" s="13" customFormat="1">
      <c r="A229" s="13"/>
      <c r="B229" s="180"/>
      <c r="C229" s="13"/>
      <c r="D229" s="181" t="s">
        <v>133</v>
      </c>
      <c r="E229" s="182" t="s">
        <v>1</v>
      </c>
      <c r="F229" s="183" t="s">
        <v>217</v>
      </c>
      <c r="G229" s="13"/>
      <c r="H229" s="182" t="s">
        <v>1</v>
      </c>
      <c r="I229" s="184"/>
      <c r="J229" s="13"/>
      <c r="K229" s="13"/>
      <c r="L229" s="180"/>
      <c r="M229" s="185"/>
      <c r="N229" s="186"/>
      <c r="O229" s="186"/>
      <c r="P229" s="186"/>
      <c r="Q229" s="186"/>
      <c r="R229" s="186"/>
      <c r="S229" s="186"/>
      <c r="T229" s="18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2" t="s">
        <v>133</v>
      </c>
      <c r="AU229" s="182" t="s">
        <v>86</v>
      </c>
      <c r="AV229" s="13" t="s">
        <v>33</v>
      </c>
      <c r="AW229" s="13" t="s">
        <v>32</v>
      </c>
      <c r="AX229" s="13" t="s">
        <v>77</v>
      </c>
      <c r="AY229" s="182" t="s">
        <v>124</v>
      </c>
    </row>
    <row r="230" s="13" customFormat="1">
      <c r="A230" s="13"/>
      <c r="B230" s="180"/>
      <c r="C230" s="13"/>
      <c r="D230" s="181" t="s">
        <v>133</v>
      </c>
      <c r="E230" s="182" t="s">
        <v>1</v>
      </c>
      <c r="F230" s="183" t="s">
        <v>135</v>
      </c>
      <c r="G230" s="13"/>
      <c r="H230" s="182" t="s">
        <v>1</v>
      </c>
      <c r="I230" s="184"/>
      <c r="J230" s="13"/>
      <c r="K230" s="13"/>
      <c r="L230" s="180"/>
      <c r="M230" s="185"/>
      <c r="N230" s="186"/>
      <c r="O230" s="186"/>
      <c r="P230" s="186"/>
      <c r="Q230" s="186"/>
      <c r="R230" s="186"/>
      <c r="S230" s="186"/>
      <c r="T230" s="18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2" t="s">
        <v>133</v>
      </c>
      <c r="AU230" s="182" t="s">
        <v>86</v>
      </c>
      <c r="AV230" s="13" t="s">
        <v>33</v>
      </c>
      <c r="AW230" s="13" t="s">
        <v>32</v>
      </c>
      <c r="AX230" s="13" t="s">
        <v>77</v>
      </c>
      <c r="AY230" s="182" t="s">
        <v>124</v>
      </c>
    </row>
    <row r="231" s="14" customFormat="1">
      <c r="A231" s="14"/>
      <c r="B231" s="188"/>
      <c r="C231" s="14"/>
      <c r="D231" s="181" t="s">
        <v>133</v>
      </c>
      <c r="E231" s="189" t="s">
        <v>1</v>
      </c>
      <c r="F231" s="190" t="s">
        <v>218</v>
      </c>
      <c r="G231" s="14"/>
      <c r="H231" s="191">
        <v>127.5</v>
      </c>
      <c r="I231" s="192"/>
      <c r="J231" s="14"/>
      <c r="K231" s="14"/>
      <c r="L231" s="188"/>
      <c r="M231" s="193"/>
      <c r="N231" s="194"/>
      <c r="O231" s="194"/>
      <c r="P231" s="194"/>
      <c r="Q231" s="194"/>
      <c r="R231" s="194"/>
      <c r="S231" s="194"/>
      <c r="T231" s="19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89" t="s">
        <v>133</v>
      </c>
      <c r="AU231" s="189" t="s">
        <v>86</v>
      </c>
      <c r="AV231" s="14" t="s">
        <v>86</v>
      </c>
      <c r="AW231" s="14" t="s">
        <v>32</v>
      </c>
      <c r="AX231" s="14" t="s">
        <v>77</v>
      </c>
      <c r="AY231" s="189" t="s">
        <v>124</v>
      </c>
    </row>
    <row r="232" s="13" customFormat="1">
      <c r="A232" s="13"/>
      <c r="B232" s="180"/>
      <c r="C232" s="13"/>
      <c r="D232" s="181" t="s">
        <v>133</v>
      </c>
      <c r="E232" s="182" t="s">
        <v>1</v>
      </c>
      <c r="F232" s="183" t="s">
        <v>137</v>
      </c>
      <c r="G232" s="13"/>
      <c r="H232" s="182" t="s">
        <v>1</v>
      </c>
      <c r="I232" s="184"/>
      <c r="J232" s="13"/>
      <c r="K232" s="13"/>
      <c r="L232" s="180"/>
      <c r="M232" s="185"/>
      <c r="N232" s="186"/>
      <c r="O232" s="186"/>
      <c r="P232" s="186"/>
      <c r="Q232" s="186"/>
      <c r="R232" s="186"/>
      <c r="S232" s="186"/>
      <c r="T232" s="18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2" t="s">
        <v>133</v>
      </c>
      <c r="AU232" s="182" t="s">
        <v>86</v>
      </c>
      <c r="AV232" s="13" t="s">
        <v>33</v>
      </c>
      <c r="AW232" s="13" t="s">
        <v>32</v>
      </c>
      <c r="AX232" s="13" t="s">
        <v>77</v>
      </c>
      <c r="AY232" s="182" t="s">
        <v>124</v>
      </c>
    </row>
    <row r="233" s="14" customFormat="1">
      <c r="A233" s="14"/>
      <c r="B233" s="188"/>
      <c r="C233" s="14"/>
      <c r="D233" s="181" t="s">
        <v>133</v>
      </c>
      <c r="E233" s="189" t="s">
        <v>1</v>
      </c>
      <c r="F233" s="190" t="s">
        <v>219</v>
      </c>
      <c r="G233" s="14"/>
      <c r="H233" s="191">
        <v>30.899999999999999</v>
      </c>
      <c r="I233" s="192"/>
      <c r="J233" s="14"/>
      <c r="K233" s="14"/>
      <c r="L233" s="188"/>
      <c r="M233" s="193"/>
      <c r="N233" s="194"/>
      <c r="O233" s="194"/>
      <c r="P233" s="194"/>
      <c r="Q233" s="194"/>
      <c r="R233" s="194"/>
      <c r="S233" s="194"/>
      <c r="T233" s="19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89" t="s">
        <v>133</v>
      </c>
      <c r="AU233" s="189" t="s">
        <v>86</v>
      </c>
      <c r="AV233" s="14" t="s">
        <v>86</v>
      </c>
      <c r="AW233" s="14" t="s">
        <v>32</v>
      </c>
      <c r="AX233" s="14" t="s">
        <v>77</v>
      </c>
      <c r="AY233" s="189" t="s">
        <v>124</v>
      </c>
    </row>
    <row r="234" s="15" customFormat="1">
      <c r="A234" s="15"/>
      <c r="B234" s="196"/>
      <c r="C234" s="15"/>
      <c r="D234" s="181" t="s">
        <v>133</v>
      </c>
      <c r="E234" s="197" t="s">
        <v>1</v>
      </c>
      <c r="F234" s="198" t="s">
        <v>139</v>
      </c>
      <c r="G234" s="15"/>
      <c r="H234" s="199">
        <v>158.40000000000001</v>
      </c>
      <c r="I234" s="200"/>
      <c r="J234" s="15"/>
      <c r="K234" s="15"/>
      <c r="L234" s="196"/>
      <c r="M234" s="201"/>
      <c r="N234" s="202"/>
      <c r="O234" s="202"/>
      <c r="P234" s="202"/>
      <c r="Q234" s="202"/>
      <c r="R234" s="202"/>
      <c r="S234" s="202"/>
      <c r="T234" s="20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197" t="s">
        <v>133</v>
      </c>
      <c r="AU234" s="197" t="s">
        <v>86</v>
      </c>
      <c r="AV234" s="15" t="s">
        <v>131</v>
      </c>
      <c r="AW234" s="15" t="s">
        <v>32</v>
      </c>
      <c r="AX234" s="15" t="s">
        <v>33</v>
      </c>
      <c r="AY234" s="197" t="s">
        <v>124</v>
      </c>
    </row>
    <row r="235" s="2" customFormat="1" ht="24.15" customHeight="1">
      <c r="A235" s="37"/>
      <c r="B235" s="166"/>
      <c r="C235" s="167" t="s">
        <v>238</v>
      </c>
      <c r="D235" s="167" t="s">
        <v>127</v>
      </c>
      <c r="E235" s="168" t="s">
        <v>248</v>
      </c>
      <c r="F235" s="169" t="s">
        <v>249</v>
      </c>
      <c r="G235" s="170" t="s">
        <v>236</v>
      </c>
      <c r="H235" s="171">
        <v>5</v>
      </c>
      <c r="I235" s="172"/>
      <c r="J235" s="173">
        <f>ROUND(I235*H235,1)</f>
        <v>0</v>
      </c>
      <c r="K235" s="169" t="s">
        <v>143</v>
      </c>
      <c r="L235" s="38"/>
      <c r="M235" s="174" t="s">
        <v>1</v>
      </c>
      <c r="N235" s="175" t="s">
        <v>42</v>
      </c>
      <c r="O235" s="76"/>
      <c r="P235" s="176">
        <f>O235*H235</f>
        <v>0</v>
      </c>
      <c r="Q235" s="176">
        <v>0.0028681000000000002</v>
      </c>
      <c r="R235" s="176">
        <f>Q235*H235</f>
        <v>0.014340500000000001</v>
      </c>
      <c r="S235" s="176">
        <v>0</v>
      </c>
      <c r="T235" s="17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78" t="s">
        <v>188</v>
      </c>
      <c r="AT235" s="178" t="s">
        <v>127</v>
      </c>
      <c r="AU235" s="178" t="s">
        <v>86</v>
      </c>
      <c r="AY235" s="18" t="s">
        <v>124</v>
      </c>
      <c r="BE235" s="179">
        <f>IF(N235="základní",J235,0)</f>
        <v>0</v>
      </c>
      <c r="BF235" s="179">
        <f>IF(N235="snížená",J235,0)</f>
        <v>0</v>
      </c>
      <c r="BG235" s="179">
        <f>IF(N235="zákl. přenesená",J235,0)</f>
        <v>0</v>
      </c>
      <c r="BH235" s="179">
        <f>IF(N235="sníž. přenesená",J235,0)</f>
        <v>0</v>
      </c>
      <c r="BI235" s="179">
        <f>IF(N235="nulová",J235,0)</f>
        <v>0</v>
      </c>
      <c r="BJ235" s="18" t="s">
        <v>33</v>
      </c>
      <c r="BK235" s="179">
        <f>ROUND(I235*H235,1)</f>
        <v>0</v>
      </c>
      <c r="BL235" s="18" t="s">
        <v>188</v>
      </c>
      <c r="BM235" s="178" t="s">
        <v>250</v>
      </c>
    </row>
    <row r="236" s="13" customFormat="1">
      <c r="A236" s="13"/>
      <c r="B236" s="180"/>
      <c r="C236" s="13"/>
      <c r="D236" s="181" t="s">
        <v>133</v>
      </c>
      <c r="E236" s="182" t="s">
        <v>1</v>
      </c>
      <c r="F236" s="183" t="s">
        <v>135</v>
      </c>
      <c r="G236" s="13"/>
      <c r="H236" s="182" t="s">
        <v>1</v>
      </c>
      <c r="I236" s="184"/>
      <c r="J236" s="13"/>
      <c r="K236" s="13"/>
      <c r="L236" s="180"/>
      <c r="M236" s="185"/>
      <c r="N236" s="186"/>
      <c r="O236" s="186"/>
      <c r="P236" s="186"/>
      <c r="Q236" s="186"/>
      <c r="R236" s="186"/>
      <c r="S236" s="186"/>
      <c r="T236" s="18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2" t="s">
        <v>133</v>
      </c>
      <c r="AU236" s="182" t="s">
        <v>86</v>
      </c>
      <c r="AV236" s="13" t="s">
        <v>33</v>
      </c>
      <c r="AW236" s="13" t="s">
        <v>32</v>
      </c>
      <c r="AX236" s="13" t="s">
        <v>77</v>
      </c>
      <c r="AY236" s="182" t="s">
        <v>124</v>
      </c>
    </row>
    <row r="237" s="14" customFormat="1">
      <c r="A237" s="14"/>
      <c r="B237" s="188"/>
      <c r="C237" s="14"/>
      <c r="D237" s="181" t="s">
        <v>133</v>
      </c>
      <c r="E237" s="189" t="s">
        <v>1</v>
      </c>
      <c r="F237" s="190" t="s">
        <v>131</v>
      </c>
      <c r="G237" s="14"/>
      <c r="H237" s="191">
        <v>4</v>
      </c>
      <c r="I237" s="192"/>
      <c r="J237" s="14"/>
      <c r="K237" s="14"/>
      <c r="L237" s="188"/>
      <c r="M237" s="193"/>
      <c r="N237" s="194"/>
      <c r="O237" s="194"/>
      <c r="P237" s="194"/>
      <c r="Q237" s="194"/>
      <c r="R237" s="194"/>
      <c r="S237" s="194"/>
      <c r="T237" s="19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89" t="s">
        <v>133</v>
      </c>
      <c r="AU237" s="189" t="s">
        <v>86</v>
      </c>
      <c r="AV237" s="14" t="s">
        <v>86</v>
      </c>
      <c r="AW237" s="14" t="s">
        <v>32</v>
      </c>
      <c r="AX237" s="14" t="s">
        <v>77</v>
      </c>
      <c r="AY237" s="189" t="s">
        <v>124</v>
      </c>
    </row>
    <row r="238" s="13" customFormat="1">
      <c r="A238" s="13"/>
      <c r="B238" s="180"/>
      <c r="C238" s="13"/>
      <c r="D238" s="181" t="s">
        <v>133</v>
      </c>
      <c r="E238" s="182" t="s">
        <v>1</v>
      </c>
      <c r="F238" s="183" t="s">
        <v>137</v>
      </c>
      <c r="G238" s="13"/>
      <c r="H238" s="182" t="s">
        <v>1</v>
      </c>
      <c r="I238" s="184"/>
      <c r="J238" s="13"/>
      <c r="K238" s="13"/>
      <c r="L238" s="180"/>
      <c r="M238" s="185"/>
      <c r="N238" s="186"/>
      <c r="O238" s="186"/>
      <c r="P238" s="186"/>
      <c r="Q238" s="186"/>
      <c r="R238" s="186"/>
      <c r="S238" s="186"/>
      <c r="T238" s="18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2" t="s">
        <v>133</v>
      </c>
      <c r="AU238" s="182" t="s">
        <v>86</v>
      </c>
      <c r="AV238" s="13" t="s">
        <v>33</v>
      </c>
      <c r="AW238" s="13" t="s">
        <v>32</v>
      </c>
      <c r="AX238" s="13" t="s">
        <v>77</v>
      </c>
      <c r="AY238" s="182" t="s">
        <v>124</v>
      </c>
    </row>
    <row r="239" s="14" customFormat="1">
      <c r="A239" s="14"/>
      <c r="B239" s="188"/>
      <c r="C239" s="14"/>
      <c r="D239" s="181" t="s">
        <v>133</v>
      </c>
      <c r="E239" s="189" t="s">
        <v>1</v>
      </c>
      <c r="F239" s="190" t="s">
        <v>33</v>
      </c>
      <c r="G239" s="14"/>
      <c r="H239" s="191">
        <v>1</v>
      </c>
      <c r="I239" s="192"/>
      <c r="J239" s="14"/>
      <c r="K239" s="14"/>
      <c r="L239" s="188"/>
      <c r="M239" s="193"/>
      <c r="N239" s="194"/>
      <c r="O239" s="194"/>
      <c r="P239" s="194"/>
      <c r="Q239" s="194"/>
      <c r="R239" s="194"/>
      <c r="S239" s="194"/>
      <c r="T239" s="19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89" t="s">
        <v>133</v>
      </c>
      <c r="AU239" s="189" t="s">
        <v>86</v>
      </c>
      <c r="AV239" s="14" t="s">
        <v>86</v>
      </c>
      <c r="AW239" s="14" t="s">
        <v>32</v>
      </c>
      <c r="AX239" s="14" t="s">
        <v>77</v>
      </c>
      <c r="AY239" s="189" t="s">
        <v>124</v>
      </c>
    </row>
    <row r="240" s="15" customFormat="1">
      <c r="A240" s="15"/>
      <c r="B240" s="196"/>
      <c r="C240" s="15"/>
      <c r="D240" s="181" t="s">
        <v>133</v>
      </c>
      <c r="E240" s="197" t="s">
        <v>1</v>
      </c>
      <c r="F240" s="198" t="s">
        <v>139</v>
      </c>
      <c r="G240" s="15"/>
      <c r="H240" s="199">
        <v>5</v>
      </c>
      <c r="I240" s="200"/>
      <c r="J240" s="15"/>
      <c r="K240" s="15"/>
      <c r="L240" s="196"/>
      <c r="M240" s="201"/>
      <c r="N240" s="202"/>
      <c r="O240" s="202"/>
      <c r="P240" s="202"/>
      <c r="Q240" s="202"/>
      <c r="R240" s="202"/>
      <c r="S240" s="202"/>
      <c r="T240" s="20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197" t="s">
        <v>133</v>
      </c>
      <c r="AU240" s="197" t="s">
        <v>86</v>
      </c>
      <c r="AV240" s="15" t="s">
        <v>131</v>
      </c>
      <c r="AW240" s="15" t="s">
        <v>32</v>
      </c>
      <c r="AX240" s="15" t="s">
        <v>33</v>
      </c>
      <c r="AY240" s="197" t="s">
        <v>124</v>
      </c>
    </row>
    <row r="241" s="2" customFormat="1" ht="33" customHeight="1">
      <c r="A241" s="37"/>
      <c r="B241" s="166"/>
      <c r="C241" s="204" t="s">
        <v>7</v>
      </c>
      <c r="D241" s="204" t="s">
        <v>251</v>
      </c>
      <c r="E241" s="205" t="s">
        <v>252</v>
      </c>
      <c r="F241" s="206" t="s">
        <v>253</v>
      </c>
      <c r="G241" s="207" t="s">
        <v>142</v>
      </c>
      <c r="H241" s="208">
        <v>5</v>
      </c>
      <c r="I241" s="209"/>
      <c r="J241" s="210">
        <f>ROUND(I241*H241,1)</f>
        <v>0</v>
      </c>
      <c r="K241" s="206" t="s">
        <v>143</v>
      </c>
      <c r="L241" s="211"/>
      <c r="M241" s="212" t="s">
        <v>1</v>
      </c>
      <c r="N241" s="213" t="s">
        <v>42</v>
      </c>
      <c r="O241" s="76"/>
      <c r="P241" s="176">
        <f>O241*H241</f>
        <v>0</v>
      </c>
      <c r="Q241" s="176">
        <v>0.002</v>
      </c>
      <c r="R241" s="176">
        <f>Q241*H241</f>
        <v>0.01</v>
      </c>
      <c r="S241" s="176">
        <v>0</v>
      </c>
      <c r="T241" s="17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78" t="s">
        <v>254</v>
      </c>
      <c r="AT241" s="178" t="s">
        <v>251</v>
      </c>
      <c r="AU241" s="178" t="s">
        <v>86</v>
      </c>
      <c r="AY241" s="18" t="s">
        <v>124</v>
      </c>
      <c r="BE241" s="179">
        <f>IF(N241="základní",J241,0)</f>
        <v>0</v>
      </c>
      <c r="BF241" s="179">
        <f>IF(N241="snížená",J241,0)</f>
        <v>0</v>
      </c>
      <c r="BG241" s="179">
        <f>IF(N241="zákl. přenesená",J241,0)</f>
        <v>0</v>
      </c>
      <c r="BH241" s="179">
        <f>IF(N241="sníž. přenesená",J241,0)</f>
        <v>0</v>
      </c>
      <c r="BI241" s="179">
        <f>IF(N241="nulová",J241,0)</f>
        <v>0</v>
      </c>
      <c r="BJ241" s="18" t="s">
        <v>33</v>
      </c>
      <c r="BK241" s="179">
        <f>ROUND(I241*H241,1)</f>
        <v>0</v>
      </c>
      <c r="BL241" s="18" t="s">
        <v>188</v>
      </c>
      <c r="BM241" s="178" t="s">
        <v>255</v>
      </c>
    </row>
    <row r="242" s="2" customFormat="1" ht="24.15" customHeight="1">
      <c r="A242" s="37"/>
      <c r="B242" s="166"/>
      <c r="C242" s="167" t="s">
        <v>256</v>
      </c>
      <c r="D242" s="167" t="s">
        <v>127</v>
      </c>
      <c r="E242" s="168" t="s">
        <v>257</v>
      </c>
      <c r="F242" s="169" t="s">
        <v>258</v>
      </c>
      <c r="G242" s="170" t="s">
        <v>142</v>
      </c>
      <c r="H242" s="171">
        <v>79.200000000000003</v>
      </c>
      <c r="I242" s="172"/>
      <c r="J242" s="173">
        <f>ROUND(I242*H242,1)</f>
        <v>0</v>
      </c>
      <c r="K242" s="169" t="s">
        <v>143</v>
      </c>
      <c r="L242" s="38"/>
      <c r="M242" s="174" t="s">
        <v>1</v>
      </c>
      <c r="N242" s="175" t="s">
        <v>42</v>
      </c>
      <c r="O242" s="76"/>
      <c r="P242" s="176">
        <f>O242*H242</f>
        <v>0</v>
      </c>
      <c r="Q242" s="176">
        <v>0.00094131</v>
      </c>
      <c r="R242" s="176">
        <f>Q242*H242</f>
        <v>0.074551751999999999</v>
      </c>
      <c r="S242" s="176">
        <v>0</v>
      </c>
      <c r="T242" s="17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78" t="s">
        <v>131</v>
      </c>
      <c r="AT242" s="178" t="s">
        <v>127</v>
      </c>
      <c r="AU242" s="178" t="s">
        <v>86</v>
      </c>
      <c r="AY242" s="18" t="s">
        <v>124</v>
      </c>
      <c r="BE242" s="179">
        <f>IF(N242="základní",J242,0)</f>
        <v>0</v>
      </c>
      <c r="BF242" s="179">
        <f>IF(N242="snížená",J242,0)</f>
        <v>0</v>
      </c>
      <c r="BG242" s="179">
        <f>IF(N242="zákl. přenesená",J242,0)</f>
        <v>0</v>
      </c>
      <c r="BH242" s="179">
        <f>IF(N242="sníž. přenesená",J242,0)</f>
        <v>0</v>
      </c>
      <c r="BI242" s="179">
        <f>IF(N242="nulová",J242,0)</f>
        <v>0</v>
      </c>
      <c r="BJ242" s="18" t="s">
        <v>33</v>
      </c>
      <c r="BK242" s="179">
        <f>ROUND(I242*H242,1)</f>
        <v>0</v>
      </c>
      <c r="BL242" s="18" t="s">
        <v>131</v>
      </c>
      <c r="BM242" s="178" t="s">
        <v>259</v>
      </c>
    </row>
    <row r="243" s="13" customFormat="1">
      <c r="A243" s="13"/>
      <c r="B243" s="180"/>
      <c r="C243" s="13"/>
      <c r="D243" s="181" t="s">
        <v>133</v>
      </c>
      <c r="E243" s="182" t="s">
        <v>1</v>
      </c>
      <c r="F243" s="183" t="s">
        <v>260</v>
      </c>
      <c r="G243" s="13"/>
      <c r="H243" s="182" t="s">
        <v>1</v>
      </c>
      <c r="I243" s="184"/>
      <c r="J243" s="13"/>
      <c r="K243" s="13"/>
      <c r="L243" s="180"/>
      <c r="M243" s="185"/>
      <c r="N243" s="186"/>
      <c r="O243" s="186"/>
      <c r="P243" s="186"/>
      <c r="Q243" s="186"/>
      <c r="R243" s="186"/>
      <c r="S243" s="186"/>
      <c r="T243" s="18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2" t="s">
        <v>133</v>
      </c>
      <c r="AU243" s="182" t="s">
        <v>86</v>
      </c>
      <c r="AV243" s="13" t="s">
        <v>33</v>
      </c>
      <c r="AW243" s="13" t="s">
        <v>32</v>
      </c>
      <c r="AX243" s="13" t="s">
        <v>77</v>
      </c>
      <c r="AY243" s="182" t="s">
        <v>124</v>
      </c>
    </row>
    <row r="244" s="13" customFormat="1">
      <c r="A244" s="13"/>
      <c r="B244" s="180"/>
      <c r="C244" s="13"/>
      <c r="D244" s="181" t="s">
        <v>133</v>
      </c>
      <c r="E244" s="182" t="s">
        <v>1</v>
      </c>
      <c r="F244" s="183" t="s">
        <v>135</v>
      </c>
      <c r="G244" s="13"/>
      <c r="H244" s="182" t="s">
        <v>1</v>
      </c>
      <c r="I244" s="184"/>
      <c r="J244" s="13"/>
      <c r="K244" s="13"/>
      <c r="L244" s="180"/>
      <c r="M244" s="185"/>
      <c r="N244" s="186"/>
      <c r="O244" s="186"/>
      <c r="P244" s="186"/>
      <c r="Q244" s="186"/>
      <c r="R244" s="186"/>
      <c r="S244" s="186"/>
      <c r="T244" s="18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2" t="s">
        <v>133</v>
      </c>
      <c r="AU244" s="182" t="s">
        <v>86</v>
      </c>
      <c r="AV244" s="13" t="s">
        <v>33</v>
      </c>
      <c r="AW244" s="13" t="s">
        <v>32</v>
      </c>
      <c r="AX244" s="13" t="s">
        <v>77</v>
      </c>
      <c r="AY244" s="182" t="s">
        <v>124</v>
      </c>
    </row>
    <row r="245" s="14" customFormat="1">
      <c r="A245" s="14"/>
      <c r="B245" s="188"/>
      <c r="C245" s="14"/>
      <c r="D245" s="181" t="s">
        <v>133</v>
      </c>
      <c r="E245" s="189" t="s">
        <v>1</v>
      </c>
      <c r="F245" s="190" t="s">
        <v>211</v>
      </c>
      <c r="G245" s="14"/>
      <c r="H245" s="191">
        <v>63.75</v>
      </c>
      <c r="I245" s="192"/>
      <c r="J245" s="14"/>
      <c r="K245" s="14"/>
      <c r="L245" s="188"/>
      <c r="M245" s="193"/>
      <c r="N245" s="194"/>
      <c r="O245" s="194"/>
      <c r="P245" s="194"/>
      <c r="Q245" s="194"/>
      <c r="R245" s="194"/>
      <c r="S245" s="194"/>
      <c r="T245" s="19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89" t="s">
        <v>133</v>
      </c>
      <c r="AU245" s="189" t="s">
        <v>86</v>
      </c>
      <c r="AV245" s="14" t="s">
        <v>86</v>
      </c>
      <c r="AW245" s="14" t="s">
        <v>32</v>
      </c>
      <c r="AX245" s="14" t="s">
        <v>77</v>
      </c>
      <c r="AY245" s="189" t="s">
        <v>124</v>
      </c>
    </row>
    <row r="246" s="13" customFormat="1">
      <c r="A246" s="13"/>
      <c r="B246" s="180"/>
      <c r="C246" s="13"/>
      <c r="D246" s="181" t="s">
        <v>133</v>
      </c>
      <c r="E246" s="182" t="s">
        <v>1</v>
      </c>
      <c r="F246" s="183" t="s">
        <v>137</v>
      </c>
      <c r="G246" s="13"/>
      <c r="H246" s="182" t="s">
        <v>1</v>
      </c>
      <c r="I246" s="184"/>
      <c r="J246" s="13"/>
      <c r="K246" s="13"/>
      <c r="L246" s="180"/>
      <c r="M246" s="185"/>
      <c r="N246" s="186"/>
      <c r="O246" s="186"/>
      <c r="P246" s="186"/>
      <c r="Q246" s="186"/>
      <c r="R246" s="186"/>
      <c r="S246" s="186"/>
      <c r="T246" s="18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2" t="s">
        <v>133</v>
      </c>
      <c r="AU246" s="182" t="s">
        <v>86</v>
      </c>
      <c r="AV246" s="13" t="s">
        <v>33</v>
      </c>
      <c r="AW246" s="13" t="s">
        <v>32</v>
      </c>
      <c r="AX246" s="13" t="s">
        <v>77</v>
      </c>
      <c r="AY246" s="182" t="s">
        <v>124</v>
      </c>
    </row>
    <row r="247" s="14" customFormat="1">
      <c r="A247" s="14"/>
      <c r="B247" s="188"/>
      <c r="C247" s="14"/>
      <c r="D247" s="181" t="s">
        <v>133</v>
      </c>
      <c r="E247" s="189" t="s">
        <v>1</v>
      </c>
      <c r="F247" s="190" t="s">
        <v>212</v>
      </c>
      <c r="G247" s="14"/>
      <c r="H247" s="191">
        <v>15.449999999999999</v>
      </c>
      <c r="I247" s="192"/>
      <c r="J247" s="14"/>
      <c r="K247" s="14"/>
      <c r="L247" s="188"/>
      <c r="M247" s="193"/>
      <c r="N247" s="194"/>
      <c r="O247" s="194"/>
      <c r="P247" s="194"/>
      <c r="Q247" s="194"/>
      <c r="R247" s="194"/>
      <c r="S247" s="194"/>
      <c r="T247" s="19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89" t="s">
        <v>133</v>
      </c>
      <c r="AU247" s="189" t="s">
        <v>86</v>
      </c>
      <c r="AV247" s="14" t="s">
        <v>86</v>
      </c>
      <c r="AW247" s="14" t="s">
        <v>32</v>
      </c>
      <c r="AX247" s="14" t="s">
        <v>77</v>
      </c>
      <c r="AY247" s="189" t="s">
        <v>124</v>
      </c>
    </row>
    <row r="248" s="15" customFormat="1">
      <c r="A248" s="15"/>
      <c r="B248" s="196"/>
      <c r="C248" s="15"/>
      <c r="D248" s="181" t="s">
        <v>133</v>
      </c>
      <c r="E248" s="197" t="s">
        <v>1</v>
      </c>
      <c r="F248" s="198" t="s">
        <v>139</v>
      </c>
      <c r="G248" s="15"/>
      <c r="H248" s="199">
        <v>79.200000000000003</v>
      </c>
      <c r="I248" s="200"/>
      <c r="J248" s="15"/>
      <c r="K248" s="15"/>
      <c r="L248" s="196"/>
      <c r="M248" s="201"/>
      <c r="N248" s="202"/>
      <c r="O248" s="202"/>
      <c r="P248" s="202"/>
      <c r="Q248" s="202"/>
      <c r="R248" s="202"/>
      <c r="S248" s="202"/>
      <c r="T248" s="20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197" t="s">
        <v>133</v>
      </c>
      <c r="AU248" s="197" t="s">
        <v>86</v>
      </c>
      <c r="AV248" s="15" t="s">
        <v>131</v>
      </c>
      <c r="AW248" s="15" t="s">
        <v>32</v>
      </c>
      <c r="AX248" s="15" t="s">
        <v>33</v>
      </c>
      <c r="AY248" s="197" t="s">
        <v>124</v>
      </c>
    </row>
    <row r="249" s="2" customFormat="1" ht="44.25" customHeight="1">
      <c r="A249" s="37"/>
      <c r="B249" s="166"/>
      <c r="C249" s="204" t="s">
        <v>261</v>
      </c>
      <c r="D249" s="204" t="s">
        <v>251</v>
      </c>
      <c r="E249" s="205" t="s">
        <v>262</v>
      </c>
      <c r="F249" s="206" t="s">
        <v>263</v>
      </c>
      <c r="G249" s="207" t="s">
        <v>142</v>
      </c>
      <c r="H249" s="208">
        <v>95.040000000000006</v>
      </c>
      <c r="I249" s="209"/>
      <c r="J249" s="210">
        <f>ROUND(I249*H249,1)</f>
        <v>0</v>
      </c>
      <c r="K249" s="206" t="s">
        <v>143</v>
      </c>
      <c r="L249" s="211"/>
      <c r="M249" s="212" t="s">
        <v>1</v>
      </c>
      <c r="N249" s="213" t="s">
        <v>42</v>
      </c>
      <c r="O249" s="76"/>
      <c r="P249" s="176">
        <f>O249*H249</f>
        <v>0</v>
      </c>
      <c r="Q249" s="176">
        <v>0.0054000000000000003</v>
      </c>
      <c r="R249" s="176">
        <f>Q249*H249</f>
        <v>0.51321600000000001</v>
      </c>
      <c r="S249" s="176">
        <v>0</v>
      </c>
      <c r="T249" s="17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78" t="s">
        <v>172</v>
      </c>
      <c r="AT249" s="178" t="s">
        <v>251</v>
      </c>
      <c r="AU249" s="178" t="s">
        <v>86</v>
      </c>
      <c r="AY249" s="18" t="s">
        <v>124</v>
      </c>
      <c r="BE249" s="179">
        <f>IF(N249="základní",J249,0)</f>
        <v>0</v>
      </c>
      <c r="BF249" s="179">
        <f>IF(N249="snížená",J249,0)</f>
        <v>0</v>
      </c>
      <c r="BG249" s="179">
        <f>IF(N249="zákl. přenesená",J249,0)</f>
        <v>0</v>
      </c>
      <c r="BH249" s="179">
        <f>IF(N249="sníž. přenesená",J249,0)</f>
        <v>0</v>
      </c>
      <c r="BI249" s="179">
        <f>IF(N249="nulová",J249,0)</f>
        <v>0</v>
      </c>
      <c r="BJ249" s="18" t="s">
        <v>33</v>
      </c>
      <c r="BK249" s="179">
        <f>ROUND(I249*H249,1)</f>
        <v>0</v>
      </c>
      <c r="BL249" s="18" t="s">
        <v>131</v>
      </c>
      <c r="BM249" s="178" t="s">
        <v>264</v>
      </c>
    </row>
    <row r="250" s="14" customFormat="1">
      <c r="A250" s="14"/>
      <c r="B250" s="188"/>
      <c r="C250" s="14"/>
      <c r="D250" s="181" t="s">
        <v>133</v>
      </c>
      <c r="E250" s="14"/>
      <c r="F250" s="190" t="s">
        <v>265</v>
      </c>
      <c r="G250" s="14"/>
      <c r="H250" s="191">
        <v>95.040000000000006</v>
      </c>
      <c r="I250" s="192"/>
      <c r="J250" s="14"/>
      <c r="K250" s="14"/>
      <c r="L250" s="188"/>
      <c r="M250" s="193"/>
      <c r="N250" s="194"/>
      <c r="O250" s="194"/>
      <c r="P250" s="194"/>
      <c r="Q250" s="194"/>
      <c r="R250" s="194"/>
      <c r="S250" s="194"/>
      <c r="T250" s="19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89" t="s">
        <v>133</v>
      </c>
      <c r="AU250" s="189" t="s">
        <v>86</v>
      </c>
      <c r="AV250" s="14" t="s">
        <v>86</v>
      </c>
      <c r="AW250" s="14" t="s">
        <v>3</v>
      </c>
      <c r="AX250" s="14" t="s">
        <v>33</v>
      </c>
      <c r="AY250" s="189" t="s">
        <v>124</v>
      </c>
    </row>
    <row r="251" s="2" customFormat="1" ht="24.15" customHeight="1">
      <c r="A251" s="37"/>
      <c r="B251" s="166"/>
      <c r="C251" s="167" t="s">
        <v>266</v>
      </c>
      <c r="D251" s="167" t="s">
        <v>127</v>
      </c>
      <c r="E251" s="168" t="s">
        <v>267</v>
      </c>
      <c r="F251" s="169" t="s">
        <v>268</v>
      </c>
      <c r="G251" s="170" t="s">
        <v>269</v>
      </c>
      <c r="H251" s="214"/>
      <c r="I251" s="172"/>
      <c r="J251" s="173">
        <f>ROUND(I251*H251,1)</f>
        <v>0</v>
      </c>
      <c r="K251" s="169" t="s">
        <v>143</v>
      </c>
      <c r="L251" s="38"/>
      <c r="M251" s="174" t="s">
        <v>1</v>
      </c>
      <c r="N251" s="175" t="s">
        <v>42</v>
      </c>
      <c r="O251" s="76"/>
      <c r="P251" s="176">
        <f>O251*H251</f>
        <v>0</v>
      </c>
      <c r="Q251" s="176">
        <v>0</v>
      </c>
      <c r="R251" s="176">
        <f>Q251*H251</f>
        <v>0</v>
      </c>
      <c r="S251" s="176">
        <v>0</v>
      </c>
      <c r="T251" s="17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78" t="s">
        <v>188</v>
      </c>
      <c r="AT251" s="178" t="s">
        <v>127</v>
      </c>
      <c r="AU251" s="178" t="s">
        <v>86</v>
      </c>
      <c r="AY251" s="18" t="s">
        <v>124</v>
      </c>
      <c r="BE251" s="179">
        <f>IF(N251="základní",J251,0)</f>
        <v>0</v>
      </c>
      <c r="BF251" s="179">
        <f>IF(N251="snížená",J251,0)</f>
        <v>0</v>
      </c>
      <c r="BG251" s="179">
        <f>IF(N251="zákl. přenesená",J251,0)</f>
        <v>0</v>
      </c>
      <c r="BH251" s="179">
        <f>IF(N251="sníž. přenesená",J251,0)</f>
        <v>0</v>
      </c>
      <c r="BI251" s="179">
        <f>IF(N251="nulová",J251,0)</f>
        <v>0</v>
      </c>
      <c r="BJ251" s="18" t="s">
        <v>33</v>
      </c>
      <c r="BK251" s="179">
        <f>ROUND(I251*H251,1)</f>
        <v>0</v>
      </c>
      <c r="BL251" s="18" t="s">
        <v>188</v>
      </c>
      <c r="BM251" s="178" t="s">
        <v>270</v>
      </c>
    </row>
    <row r="252" s="12" customFormat="1" ht="22.8" customHeight="1">
      <c r="A252" s="12"/>
      <c r="B252" s="153"/>
      <c r="C252" s="12"/>
      <c r="D252" s="154" t="s">
        <v>76</v>
      </c>
      <c r="E252" s="164" t="s">
        <v>271</v>
      </c>
      <c r="F252" s="164" t="s">
        <v>272</v>
      </c>
      <c r="G252" s="12"/>
      <c r="H252" s="12"/>
      <c r="I252" s="156"/>
      <c r="J252" s="165">
        <f>BK252</f>
        <v>0</v>
      </c>
      <c r="K252" s="12"/>
      <c r="L252" s="153"/>
      <c r="M252" s="158"/>
      <c r="N252" s="159"/>
      <c r="O252" s="159"/>
      <c r="P252" s="160">
        <f>SUM(P253:P296)</f>
        <v>0</v>
      </c>
      <c r="Q252" s="159"/>
      <c r="R252" s="160">
        <f>SUM(R253:R296)</f>
        <v>5.3251500299999996</v>
      </c>
      <c r="S252" s="159"/>
      <c r="T252" s="161">
        <f>SUM(T253:T296)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54" t="s">
        <v>86</v>
      </c>
      <c r="AT252" s="162" t="s">
        <v>76</v>
      </c>
      <c r="AU252" s="162" t="s">
        <v>33</v>
      </c>
      <c r="AY252" s="154" t="s">
        <v>124</v>
      </c>
      <c r="BK252" s="163">
        <f>SUM(BK253:BK296)</f>
        <v>0</v>
      </c>
    </row>
    <row r="253" s="2" customFormat="1" ht="24.15" customHeight="1">
      <c r="A253" s="37"/>
      <c r="B253" s="166"/>
      <c r="C253" s="167" t="s">
        <v>273</v>
      </c>
      <c r="D253" s="167" t="s">
        <v>127</v>
      </c>
      <c r="E253" s="168" t="s">
        <v>274</v>
      </c>
      <c r="F253" s="169" t="s">
        <v>275</v>
      </c>
      <c r="G253" s="170" t="s">
        <v>142</v>
      </c>
      <c r="H253" s="171">
        <v>47.520000000000003</v>
      </c>
      <c r="I253" s="172"/>
      <c r="J253" s="173">
        <f>ROUND(I253*H253,1)</f>
        <v>0</v>
      </c>
      <c r="K253" s="169" t="s">
        <v>143</v>
      </c>
      <c r="L253" s="38"/>
      <c r="M253" s="174" t="s">
        <v>1</v>
      </c>
      <c r="N253" s="175" t="s">
        <v>42</v>
      </c>
      <c r="O253" s="76"/>
      <c r="P253" s="176">
        <f>O253*H253</f>
        <v>0</v>
      </c>
      <c r="Q253" s="176">
        <v>0.0060000000000000001</v>
      </c>
      <c r="R253" s="176">
        <f>Q253*H253</f>
        <v>0.28512000000000004</v>
      </c>
      <c r="S253" s="176">
        <v>0</v>
      </c>
      <c r="T253" s="17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78" t="s">
        <v>188</v>
      </c>
      <c r="AT253" s="178" t="s">
        <v>127</v>
      </c>
      <c r="AU253" s="178" t="s">
        <v>86</v>
      </c>
      <c r="AY253" s="18" t="s">
        <v>124</v>
      </c>
      <c r="BE253" s="179">
        <f>IF(N253="základní",J253,0)</f>
        <v>0</v>
      </c>
      <c r="BF253" s="179">
        <f>IF(N253="snížená",J253,0)</f>
        <v>0</v>
      </c>
      <c r="BG253" s="179">
        <f>IF(N253="zákl. přenesená",J253,0)</f>
        <v>0</v>
      </c>
      <c r="BH253" s="179">
        <f>IF(N253="sníž. přenesená",J253,0)</f>
        <v>0</v>
      </c>
      <c r="BI253" s="179">
        <f>IF(N253="nulová",J253,0)</f>
        <v>0</v>
      </c>
      <c r="BJ253" s="18" t="s">
        <v>33</v>
      </c>
      <c r="BK253" s="179">
        <f>ROUND(I253*H253,1)</f>
        <v>0</v>
      </c>
      <c r="BL253" s="18" t="s">
        <v>188</v>
      </c>
      <c r="BM253" s="178" t="s">
        <v>276</v>
      </c>
    </row>
    <row r="254" s="13" customFormat="1">
      <c r="A254" s="13"/>
      <c r="B254" s="180"/>
      <c r="C254" s="13"/>
      <c r="D254" s="181" t="s">
        <v>133</v>
      </c>
      <c r="E254" s="182" t="s">
        <v>1</v>
      </c>
      <c r="F254" s="183" t="s">
        <v>277</v>
      </c>
      <c r="G254" s="13"/>
      <c r="H254" s="182" t="s">
        <v>1</v>
      </c>
      <c r="I254" s="184"/>
      <c r="J254" s="13"/>
      <c r="K254" s="13"/>
      <c r="L254" s="180"/>
      <c r="M254" s="185"/>
      <c r="N254" s="186"/>
      <c r="O254" s="186"/>
      <c r="P254" s="186"/>
      <c r="Q254" s="186"/>
      <c r="R254" s="186"/>
      <c r="S254" s="186"/>
      <c r="T254" s="18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2" t="s">
        <v>133</v>
      </c>
      <c r="AU254" s="182" t="s">
        <v>86</v>
      </c>
      <c r="AV254" s="13" t="s">
        <v>33</v>
      </c>
      <c r="AW254" s="13" t="s">
        <v>32</v>
      </c>
      <c r="AX254" s="13" t="s">
        <v>77</v>
      </c>
      <c r="AY254" s="182" t="s">
        <v>124</v>
      </c>
    </row>
    <row r="255" s="14" customFormat="1">
      <c r="A255" s="14"/>
      <c r="B255" s="188"/>
      <c r="C255" s="14"/>
      <c r="D255" s="181" t="s">
        <v>133</v>
      </c>
      <c r="E255" s="189" t="s">
        <v>1</v>
      </c>
      <c r="F255" s="190" t="s">
        <v>207</v>
      </c>
      <c r="G255" s="14"/>
      <c r="H255" s="191">
        <v>38.25</v>
      </c>
      <c r="I255" s="192"/>
      <c r="J255" s="14"/>
      <c r="K255" s="14"/>
      <c r="L255" s="188"/>
      <c r="M255" s="193"/>
      <c r="N255" s="194"/>
      <c r="O255" s="194"/>
      <c r="P255" s="194"/>
      <c r="Q255" s="194"/>
      <c r="R255" s="194"/>
      <c r="S255" s="194"/>
      <c r="T255" s="19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89" t="s">
        <v>133</v>
      </c>
      <c r="AU255" s="189" t="s">
        <v>86</v>
      </c>
      <c r="AV255" s="14" t="s">
        <v>86</v>
      </c>
      <c r="AW255" s="14" t="s">
        <v>32</v>
      </c>
      <c r="AX255" s="14" t="s">
        <v>77</v>
      </c>
      <c r="AY255" s="189" t="s">
        <v>124</v>
      </c>
    </row>
    <row r="256" s="13" customFormat="1">
      <c r="A256" s="13"/>
      <c r="B256" s="180"/>
      <c r="C256" s="13"/>
      <c r="D256" s="181" t="s">
        <v>133</v>
      </c>
      <c r="E256" s="182" t="s">
        <v>1</v>
      </c>
      <c r="F256" s="183" t="s">
        <v>137</v>
      </c>
      <c r="G256" s="13"/>
      <c r="H256" s="182" t="s">
        <v>1</v>
      </c>
      <c r="I256" s="184"/>
      <c r="J256" s="13"/>
      <c r="K256" s="13"/>
      <c r="L256" s="180"/>
      <c r="M256" s="185"/>
      <c r="N256" s="186"/>
      <c r="O256" s="186"/>
      <c r="P256" s="186"/>
      <c r="Q256" s="186"/>
      <c r="R256" s="186"/>
      <c r="S256" s="186"/>
      <c r="T256" s="18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2" t="s">
        <v>133</v>
      </c>
      <c r="AU256" s="182" t="s">
        <v>86</v>
      </c>
      <c r="AV256" s="13" t="s">
        <v>33</v>
      </c>
      <c r="AW256" s="13" t="s">
        <v>32</v>
      </c>
      <c r="AX256" s="13" t="s">
        <v>77</v>
      </c>
      <c r="AY256" s="182" t="s">
        <v>124</v>
      </c>
    </row>
    <row r="257" s="14" customFormat="1">
      <c r="A257" s="14"/>
      <c r="B257" s="188"/>
      <c r="C257" s="14"/>
      <c r="D257" s="181" t="s">
        <v>133</v>
      </c>
      <c r="E257" s="189" t="s">
        <v>1</v>
      </c>
      <c r="F257" s="190" t="s">
        <v>209</v>
      </c>
      <c r="G257" s="14"/>
      <c r="H257" s="191">
        <v>9.2699999999999996</v>
      </c>
      <c r="I257" s="192"/>
      <c r="J257" s="14"/>
      <c r="K257" s="14"/>
      <c r="L257" s="188"/>
      <c r="M257" s="193"/>
      <c r="N257" s="194"/>
      <c r="O257" s="194"/>
      <c r="P257" s="194"/>
      <c r="Q257" s="194"/>
      <c r="R257" s="194"/>
      <c r="S257" s="194"/>
      <c r="T257" s="19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89" t="s">
        <v>133</v>
      </c>
      <c r="AU257" s="189" t="s">
        <v>86</v>
      </c>
      <c r="AV257" s="14" t="s">
        <v>86</v>
      </c>
      <c r="AW257" s="14" t="s">
        <v>32</v>
      </c>
      <c r="AX257" s="14" t="s">
        <v>77</v>
      </c>
      <c r="AY257" s="189" t="s">
        <v>124</v>
      </c>
    </row>
    <row r="258" s="15" customFormat="1">
      <c r="A258" s="15"/>
      <c r="B258" s="196"/>
      <c r="C258" s="15"/>
      <c r="D258" s="181" t="s">
        <v>133</v>
      </c>
      <c r="E258" s="197" t="s">
        <v>1</v>
      </c>
      <c r="F258" s="198" t="s">
        <v>139</v>
      </c>
      <c r="G258" s="15"/>
      <c r="H258" s="199">
        <v>47.520000000000003</v>
      </c>
      <c r="I258" s="200"/>
      <c r="J258" s="15"/>
      <c r="K258" s="15"/>
      <c r="L258" s="196"/>
      <c r="M258" s="201"/>
      <c r="N258" s="202"/>
      <c r="O258" s="202"/>
      <c r="P258" s="202"/>
      <c r="Q258" s="202"/>
      <c r="R258" s="202"/>
      <c r="S258" s="202"/>
      <c r="T258" s="20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197" t="s">
        <v>133</v>
      </c>
      <c r="AU258" s="197" t="s">
        <v>86</v>
      </c>
      <c r="AV258" s="15" t="s">
        <v>131</v>
      </c>
      <c r="AW258" s="15" t="s">
        <v>32</v>
      </c>
      <c r="AX258" s="15" t="s">
        <v>33</v>
      </c>
      <c r="AY258" s="197" t="s">
        <v>124</v>
      </c>
    </row>
    <row r="259" s="2" customFormat="1" ht="24.15" customHeight="1">
      <c r="A259" s="37"/>
      <c r="B259" s="166"/>
      <c r="C259" s="204" t="s">
        <v>278</v>
      </c>
      <c r="D259" s="204" t="s">
        <v>251</v>
      </c>
      <c r="E259" s="205" t="s">
        <v>279</v>
      </c>
      <c r="F259" s="206" t="s">
        <v>280</v>
      </c>
      <c r="G259" s="207" t="s">
        <v>142</v>
      </c>
      <c r="H259" s="208">
        <v>49.896000000000001</v>
      </c>
      <c r="I259" s="209"/>
      <c r="J259" s="210">
        <f>ROUND(I259*H259,1)</f>
        <v>0</v>
      </c>
      <c r="K259" s="206" t="s">
        <v>143</v>
      </c>
      <c r="L259" s="211"/>
      <c r="M259" s="212" t="s">
        <v>1</v>
      </c>
      <c r="N259" s="213" t="s">
        <v>42</v>
      </c>
      <c r="O259" s="76"/>
      <c r="P259" s="176">
        <f>O259*H259</f>
        <v>0</v>
      </c>
      <c r="Q259" s="176">
        <v>0.0030000000000000001</v>
      </c>
      <c r="R259" s="176">
        <f>Q259*H259</f>
        <v>0.14968800000000002</v>
      </c>
      <c r="S259" s="176">
        <v>0</v>
      </c>
      <c r="T259" s="17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78" t="s">
        <v>254</v>
      </c>
      <c r="AT259" s="178" t="s">
        <v>251</v>
      </c>
      <c r="AU259" s="178" t="s">
        <v>86</v>
      </c>
      <c r="AY259" s="18" t="s">
        <v>124</v>
      </c>
      <c r="BE259" s="179">
        <f>IF(N259="základní",J259,0)</f>
        <v>0</v>
      </c>
      <c r="BF259" s="179">
        <f>IF(N259="snížená",J259,0)</f>
        <v>0</v>
      </c>
      <c r="BG259" s="179">
        <f>IF(N259="zákl. přenesená",J259,0)</f>
        <v>0</v>
      </c>
      <c r="BH259" s="179">
        <f>IF(N259="sníž. přenesená",J259,0)</f>
        <v>0</v>
      </c>
      <c r="BI259" s="179">
        <f>IF(N259="nulová",J259,0)</f>
        <v>0</v>
      </c>
      <c r="BJ259" s="18" t="s">
        <v>33</v>
      </c>
      <c r="BK259" s="179">
        <f>ROUND(I259*H259,1)</f>
        <v>0</v>
      </c>
      <c r="BL259" s="18" t="s">
        <v>188</v>
      </c>
      <c r="BM259" s="178" t="s">
        <v>281</v>
      </c>
    </row>
    <row r="260" s="14" customFormat="1">
      <c r="A260" s="14"/>
      <c r="B260" s="188"/>
      <c r="C260" s="14"/>
      <c r="D260" s="181" t="s">
        <v>133</v>
      </c>
      <c r="E260" s="14"/>
      <c r="F260" s="190" t="s">
        <v>282</v>
      </c>
      <c r="G260" s="14"/>
      <c r="H260" s="191">
        <v>49.896000000000001</v>
      </c>
      <c r="I260" s="192"/>
      <c r="J260" s="14"/>
      <c r="K260" s="14"/>
      <c r="L260" s="188"/>
      <c r="M260" s="193"/>
      <c r="N260" s="194"/>
      <c r="O260" s="194"/>
      <c r="P260" s="194"/>
      <c r="Q260" s="194"/>
      <c r="R260" s="194"/>
      <c r="S260" s="194"/>
      <c r="T260" s="19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189" t="s">
        <v>133</v>
      </c>
      <c r="AU260" s="189" t="s">
        <v>86</v>
      </c>
      <c r="AV260" s="14" t="s">
        <v>86</v>
      </c>
      <c r="AW260" s="14" t="s">
        <v>3</v>
      </c>
      <c r="AX260" s="14" t="s">
        <v>33</v>
      </c>
      <c r="AY260" s="189" t="s">
        <v>124</v>
      </c>
    </row>
    <row r="261" s="2" customFormat="1" ht="33" customHeight="1">
      <c r="A261" s="37"/>
      <c r="B261" s="166"/>
      <c r="C261" s="167" t="s">
        <v>283</v>
      </c>
      <c r="D261" s="167" t="s">
        <v>127</v>
      </c>
      <c r="E261" s="168" t="s">
        <v>284</v>
      </c>
      <c r="F261" s="169" t="s">
        <v>285</v>
      </c>
      <c r="G261" s="170" t="s">
        <v>142</v>
      </c>
      <c r="H261" s="171">
        <v>477.08999999999998</v>
      </c>
      <c r="I261" s="172"/>
      <c r="J261" s="173">
        <f>ROUND(I261*H261,1)</f>
        <v>0</v>
      </c>
      <c r="K261" s="169" t="s">
        <v>143</v>
      </c>
      <c r="L261" s="38"/>
      <c r="M261" s="174" t="s">
        <v>1</v>
      </c>
      <c r="N261" s="175" t="s">
        <v>42</v>
      </c>
      <c r="O261" s="76"/>
      <c r="P261" s="176">
        <f>O261*H261</f>
        <v>0</v>
      </c>
      <c r="Q261" s="176">
        <v>0.0011590000000000001</v>
      </c>
      <c r="R261" s="176">
        <f>Q261*H261</f>
        <v>0.55294730999999997</v>
      </c>
      <c r="S261" s="176">
        <v>0</v>
      </c>
      <c r="T261" s="17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78" t="s">
        <v>188</v>
      </c>
      <c r="AT261" s="178" t="s">
        <v>127</v>
      </c>
      <c r="AU261" s="178" t="s">
        <v>86</v>
      </c>
      <c r="AY261" s="18" t="s">
        <v>124</v>
      </c>
      <c r="BE261" s="179">
        <f>IF(N261="základní",J261,0)</f>
        <v>0</v>
      </c>
      <c r="BF261" s="179">
        <f>IF(N261="snížená",J261,0)</f>
        <v>0</v>
      </c>
      <c r="BG261" s="179">
        <f>IF(N261="zákl. přenesená",J261,0)</f>
        <v>0</v>
      </c>
      <c r="BH261" s="179">
        <f>IF(N261="sníž. přenesená",J261,0)</f>
        <v>0</v>
      </c>
      <c r="BI261" s="179">
        <f>IF(N261="nulová",J261,0)</f>
        <v>0</v>
      </c>
      <c r="BJ261" s="18" t="s">
        <v>33</v>
      </c>
      <c r="BK261" s="179">
        <f>ROUND(I261*H261,1)</f>
        <v>0</v>
      </c>
      <c r="BL261" s="18" t="s">
        <v>188</v>
      </c>
      <c r="BM261" s="178" t="s">
        <v>286</v>
      </c>
    </row>
    <row r="262" s="13" customFormat="1">
      <c r="A262" s="13"/>
      <c r="B262" s="180"/>
      <c r="C262" s="13"/>
      <c r="D262" s="181" t="s">
        <v>133</v>
      </c>
      <c r="E262" s="182" t="s">
        <v>1</v>
      </c>
      <c r="F262" s="183" t="s">
        <v>287</v>
      </c>
      <c r="G262" s="13"/>
      <c r="H262" s="182" t="s">
        <v>1</v>
      </c>
      <c r="I262" s="184"/>
      <c r="J262" s="13"/>
      <c r="K262" s="13"/>
      <c r="L262" s="180"/>
      <c r="M262" s="185"/>
      <c r="N262" s="186"/>
      <c r="O262" s="186"/>
      <c r="P262" s="186"/>
      <c r="Q262" s="186"/>
      <c r="R262" s="186"/>
      <c r="S262" s="186"/>
      <c r="T262" s="18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2" t="s">
        <v>133</v>
      </c>
      <c r="AU262" s="182" t="s">
        <v>86</v>
      </c>
      <c r="AV262" s="13" t="s">
        <v>33</v>
      </c>
      <c r="AW262" s="13" t="s">
        <v>32</v>
      </c>
      <c r="AX262" s="13" t="s">
        <v>77</v>
      </c>
      <c r="AY262" s="182" t="s">
        <v>124</v>
      </c>
    </row>
    <row r="263" s="14" customFormat="1">
      <c r="A263" s="14"/>
      <c r="B263" s="188"/>
      <c r="C263" s="14"/>
      <c r="D263" s="181" t="s">
        <v>133</v>
      </c>
      <c r="E263" s="189" t="s">
        <v>1</v>
      </c>
      <c r="F263" s="190" t="s">
        <v>288</v>
      </c>
      <c r="G263" s="14"/>
      <c r="H263" s="191">
        <v>419.89499999999998</v>
      </c>
      <c r="I263" s="192"/>
      <c r="J263" s="14"/>
      <c r="K263" s="14"/>
      <c r="L263" s="188"/>
      <c r="M263" s="193"/>
      <c r="N263" s="194"/>
      <c r="O263" s="194"/>
      <c r="P263" s="194"/>
      <c r="Q263" s="194"/>
      <c r="R263" s="194"/>
      <c r="S263" s="194"/>
      <c r="T263" s="19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89" t="s">
        <v>133</v>
      </c>
      <c r="AU263" s="189" t="s">
        <v>86</v>
      </c>
      <c r="AV263" s="14" t="s">
        <v>86</v>
      </c>
      <c r="AW263" s="14" t="s">
        <v>32</v>
      </c>
      <c r="AX263" s="14" t="s">
        <v>77</v>
      </c>
      <c r="AY263" s="189" t="s">
        <v>124</v>
      </c>
    </row>
    <row r="264" s="13" customFormat="1">
      <c r="A264" s="13"/>
      <c r="B264" s="180"/>
      <c r="C264" s="13"/>
      <c r="D264" s="181" t="s">
        <v>133</v>
      </c>
      <c r="E264" s="182" t="s">
        <v>1</v>
      </c>
      <c r="F264" s="183" t="s">
        <v>289</v>
      </c>
      <c r="G264" s="13"/>
      <c r="H264" s="182" t="s">
        <v>1</v>
      </c>
      <c r="I264" s="184"/>
      <c r="J264" s="13"/>
      <c r="K264" s="13"/>
      <c r="L264" s="180"/>
      <c r="M264" s="185"/>
      <c r="N264" s="186"/>
      <c r="O264" s="186"/>
      <c r="P264" s="186"/>
      <c r="Q264" s="186"/>
      <c r="R264" s="186"/>
      <c r="S264" s="186"/>
      <c r="T264" s="18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2" t="s">
        <v>133</v>
      </c>
      <c r="AU264" s="182" t="s">
        <v>86</v>
      </c>
      <c r="AV264" s="13" t="s">
        <v>33</v>
      </c>
      <c r="AW264" s="13" t="s">
        <v>32</v>
      </c>
      <c r="AX264" s="13" t="s">
        <v>77</v>
      </c>
      <c r="AY264" s="182" t="s">
        <v>124</v>
      </c>
    </row>
    <row r="265" s="14" customFormat="1">
      <c r="A265" s="14"/>
      <c r="B265" s="188"/>
      <c r="C265" s="14"/>
      <c r="D265" s="181" t="s">
        <v>133</v>
      </c>
      <c r="E265" s="189" t="s">
        <v>1</v>
      </c>
      <c r="F265" s="190" t="s">
        <v>290</v>
      </c>
      <c r="G265" s="14"/>
      <c r="H265" s="191">
        <v>57.195</v>
      </c>
      <c r="I265" s="192"/>
      <c r="J265" s="14"/>
      <c r="K265" s="14"/>
      <c r="L265" s="188"/>
      <c r="M265" s="193"/>
      <c r="N265" s="194"/>
      <c r="O265" s="194"/>
      <c r="P265" s="194"/>
      <c r="Q265" s="194"/>
      <c r="R265" s="194"/>
      <c r="S265" s="194"/>
      <c r="T265" s="19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89" t="s">
        <v>133</v>
      </c>
      <c r="AU265" s="189" t="s">
        <v>86</v>
      </c>
      <c r="AV265" s="14" t="s">
        <v>86</v>
      </c>
      <c r="AW265" s="14" t="s">
        <v>32</v>
      </c>
      <c r="AX265" s="14" t="s">
        <v>77</v>
      </c>
      <c r="AY265" s="189" t="s">
        <v>124</v>
      </c>
    </row>
    <row r="266" s="15" customFormat="1">
      <c r="A266" s="15"/>
      <c r="B266" s="196"/>
      <c r="C266" s="15"/>
      <c r="D266" s="181" t="s">
        <v>133</v>
      </c>
      <c r="E266" s="197" t="s">
        <v>1</v>
      </c>
      <c r="F266" s="198" t="s">
        <v>139</v>
      </c>
      <c r="G266" s="15"/>
      <c r="H266" s="199">
        <v>477.08999999999998</v>
      </c>
      <c r="I266" s="200"/>
      <c r="J266" s="15"/>
      <c r="K266" s="15"/>
      <c r="L266" s="196"/>
      <c r="M266" s="201"/>
      <c r="N266" s="202"/>
      <c r="O266" s="202"/>
      <c r="P266" s="202"/>
      <c r="Q266" s="202"/>
      <c r="R266" s="202"/>
      <c r="S266" s="202"/>
      <c r="T266" s="20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197" t="s">
        <v>133</v>
      </c>
      <c r="AU266" s="197" t="s">
        <v>86</v>
      </c>
      <c r="AV266" s="15" t="s">
        <v>131</v>
      </c>
      <c r="AW266" s="15" t="s">
        <v>32</v>
      </c>
      <c r="AX266" s="15" t="s">
        <v>33</v>
      </c>
      <c r="AY266" s="197" t="s">
        <v>124</v>
      </c>
    </row>
    <row r="267" s="2" customFormat="1" ht="24.15" customHeight="1">
      <c r="A267" s="37"/>
      <c r="B267" s="166"/>
      <c r="C267" s="204" t="s">
        <v>291</v>
      </c>
      <c r="D267" s="204" t="s">
        <v>251</v>
      </c>
      <c r="E267" s="205" t="s">
        <v>292</v>
      </c>
      <c r="F267" s="206" t="s">
        <v>293</v>
      </c>
      <c r="G267" s="207" t="s">
        <v>142</v>
      </c>
      <c r="H267" s="208">
        <v>440.88999999999999</v>
      </c>
      <c r="I267" s="209"/>
      <c r="J267" s="210">
        <f>ROUND(I267*H267,1)</f>
        <v>0</v>
      </c>
      <c r="K267" s="206" t="s">
        <v>143</v>
      </c>
      <c r="L267" s="211"/>
      <c r="M267" s="212" t="s">
        <v>1</v>
      </c>
      <c r="N267" s="213" t="s">
        <v>42</v>
      </c>
      <c r="O267" s="76"/>
      <c r="P267" s="176">
        <f>O267*H267</f>
        <v>0</v>
      </c>
      <c r="Q267" s="176">
        <v>0.0038600000000000001</v>
      </c>
      <c r="R267" s="176">
        <f>Q267*H267</f>
        <v>1.7018354</v>
      </c>
      <c r="S267" s="176">
        <v>0</v>
      </c>
      <c r="T267" s="17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78" t="s">
        <v>254</v>
      </c>
      <c r="AT267" s="178" t="s">
        <v>251</v>
      </c>
      <c r="AU267" s="178" t="s">
        <v>86</v>
      </c>
      <c r="AY267" s="18" t="s">
        <v>124</v>
      </c>
      <c r="BE267" s="179">
        <f>IF(N267="základní",J267,0)</f>
        <v>0</v>
      </c>
      <c r="BF267" s="179">
        <f>IF(N267="snížená",J267,0)</f>
        <v>0</v>
      </c>
      <c r="BG267" s="179">
        <f>IF(N267="zákl. přenesená",J267,0)</f>
        <v>0</v>
      </c>
      <c r="BH267" s="179">
        <f>IF(N267="sníž. přenesená",J267,0)</f>
        <v>0</v>
      </c>
      <c r="BI267" s="179">
        <f>IF(N267="nulová",J267,0)</f>
        <v>0</v>
      </c>
      <c r="BJ267" s="18" t="s">
        <v>33</v>
      </c>
      <c r="BK267" s="179">
        <f>ROUND(I267*H267,1)</f>
        <v>0</v>
      </c>
      <c r="BL267" s="18" t="s">
        <v>188</v>
      </c>
      <c r="BM267" s="178" t="s">
        <v>294</v>
      </c>
    </row>
    <row r="268" s="13" customFormat="1">
      <c r="A268" s="13"/>
      <c r="B268" s="180"/>
      <c r="C268" s="13"/>
      <c r="D268" s="181" t="s">
        <v>133</v>
      </c>
      <c r="E268" s="182" t="s">
        <v>1</v>
      </c>
      <c r="F268" s="183" t="s">
        <v>287</v>
      </c>
      <c r="G268" s="13"/>
      <c r="H268" s="182" t="s">
        <v>1</v>
      </c>
      <c r="I268" s="184"/>
      <c r="J268" s="13"/>
      <c r="K268" s="13"/>
      <c r="L268" s="180"/>
      <c r="M268" s="185"/>
      <c r="N268" s="186"/>
      <c r="O268" s="186"/>
      <c r="P268" s="186"/>
      <c r="Q268" s="186"/>
      <c r="R268" s="186"/>
      <c r="S268" s="186"/>
      <c r="T268" s="18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2" t="s">
        <v>133</v>
      </c>
      <c r="AU268" s="182" t="s">
        <v>86</v>
      </c>
      <c r="AV268" s="13" t="s">
        <v>33</v>
      </c>
      <c r="AW268" s="13" t="s">
        <v>32</v>
      </c>
      <c r="AX268" s="13" t="s">
        <v>77</v>
      </c>
      <c r="AY268" s="182" t="s">
        <v>124</v>
      </c>
    </row>
    <row r="269" s="14" customFormat="1">
      <c r="A269" s="14"/>
      <c r="B269" s="188"/>
      <c r="C269" s="14"/>
      <c r="D269" s="181" t="s">
        <v>133</v>
      </c>
      <c r="E269" s="189" t="s">
        <v>1</v>
      </c>
      <c r="F269" s="190" t="s">
        <v>288</v>
      </c>
      <c r="G269" s="14"/>
      <c r="H269" s="191">
        <v>419.89499999999998</v>
      </c>
      <c r="I269" s="192"/>
      <c r="J269" s="14"/>
      <c r="K269" s="14"/>
      <c r="L269" s="188"/>
      <c r="M269" s="193"/>
      <c r="N269" s="194"/>
      <c r="O269" s="194"/>
      <c r="P269" s="194"/>
      <c r="Q269" s="194"/>
      <c r="R269" s="194"/>
      <c r="S269" s="194"/>
      <c r="T269" s="19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89" t="s">
        <v>133</v>
      </c>
      <c r="AU269" s="189" t="s">
        <v>86</v>
      </c>
      <c r="AV269" s="14" t="s">
        <v>86</v>
      </c>
      <c r="AW269" s="14" t="s">
        <v>32</v>
      </c>
      <c r="AX269" s="14" t="s">
        <v>33</v>
      </c>
      <c r="AY269" s="189" t="s">
        <v>124</v>
      </c>
    </row>
    <row r="270" s="14" customFormat="1">
      <c r="A270" s="14"/>
      <c r="B270" s="188"/>
      <c r="C270" s="14"/>
      <c r="D270" s="181" t="s">
        <v>133</v>
      </c>
      <c r="E270" s="14"/>
      <c r="F270" s="190" t="s">
        <v>295</v>
      </c>
      <c r="G270" s="14"/>
      <c r="H270" s="191">
        <v>440.88999999999999</v>
      </c>
      <c r="I270" s="192"/>
      <c r="J270" s="14"/>
      <c r="K270" s="14"/>
      <c r="L270" s="188"/>
      <c r="M270" s="193"/>
      <c r="N270" s="194"/>
      <c r="O270" s="194"/>
      <c r="P270" s="194"/>
      <c r="Q270" s="194"/>
      <c r="R270" s="194"/>
      <c r="S270" s="194"/>
      <c r="T270" s="19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89" t="s">
        <v>133</v>
      </c>
      <c r="AU270" s="189" t="s">
        <v>86</v>
      </c>
      <c r="AV270" s="14" t="s">
        <v>86</v>
      </c>
      <c r="AW270" s="14" t="s">
        <v>3</v>
      </c>
      <c r="AX270" s="14" t="s">
        <v>33</v>
      </c>
      <c r="AY270" s="189" t="s">
        <v>124</v>
      </c>
    </row>
    <row r="271" s="2" customFormat="1" ht="24.15" customHeight="1">
      <c r="A271" s="37"/>
      <c r="B271" s="166"/>
      <c r="C271" s="204" t="s">
        <v>296</v>
      </c>
      <c r="D271" s="204" t="s">
        <v>251</v>
      </c>
      <c r="E271" s="205" t="s">
        <v>297</v>
      </c>
      <c r="F271" s="206" t="s">
        <v>298</v>
      </c>
      <c r="G271" s="207" t="s">
        <v>142</v>
      </c>
      <c r="H271" s="208">
        <v>60.055</v>
      </c>
      <c r="I271" s="209"/>
      <c r="J271" s="210">
        <f>ROUND(I271*H271,1)</f>
        <v>0</v>
      </c>
      <c r="K271" s="206" t="s">
        <v>143</v>
      </c>
      <c r="L271" s="211"/>
      <c r="M271" s="212" t="s">
        <v>1</v>
      </c>
      <c r="N271" s="213" t="s">
        <v>42</v>
      </c>
      <c r="O271" s="76"/>
      <c r="P271" s="176">
        <f>O271*H271</f>
        <v>0</v>
      </c>
      <c r="Q271" s="176">
        <v>0.0047999999999999996</v>
      </c>
      <c r="R271" s="176">
        <f>Q271*H271</f>
        <v>0.28826399999999996</v>
      </c>
      <c r="S271" s="176">
        <v>0</v>
      </c>
      <c r="T271" s="17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78" t="s">
        <v>254</v>
      </c>
      <c r="AT271" s="178" t="s">
        <v>251</v>
      </c>
      <c r="AU271" s="178" t="s">
        <v>86</v>
      </c>
      <c r="AY271" s="18" t="s">
        <v>124</v>
      </c>
      <c r="BE271" s="179">
        <f>IF(N271="základní",J271,0)</f>
        <v>0</v>
      </c>
      <c r="BF271" s="179">
        <f>IF(N271="snížená",J271,0)</f>
        <v>0</v>
      </c>
      <c r="BG271" s="179">
        <f>IF(N271="zákl. přenesená",J271,0)</f>
        <v>0</v>
      </c>
      <c r="BH271" s="179">
        <f>IF(N271="sníž. přenesená",J271,0)</f>
        <v>0</v>
      </c>
      <c r="BI271" s="179">
        <f>IF(N271="nulová",J271,0)</f>
        <v>0</v>
      </c>
      <c r="BJ271" s="18" t="s">
        <v>33</v>
      </c>
      <c r="BK271" s="179">
        <f>ROUND(I271*H271,1)</f>
        <v>0</v>
      </c>
      <c r="BL271" s="18" t="s">
        <v>188</v>
      </c>
      <c r="BM271" s="178" t="s">
        <v>299</v>
      </c>
    </row>
    <row r="272" s="13" customFormat="1">
      <c r="A272" s="13"/>
      <c r="B272" s="180"/>
      <c r="C272" s="13"/>
      <c r="D272" s="181" t="s">
        <v>133</v>
      </c>
      <c r="E272" s="182" t="s">
        <v>1</v>
      </c>
      <c r="F272" s="183" t="s">
        <v>289</v>
      </c>
      <c r="G272" s="13"/>
      <c r="H272" s="182" t="s">
        <v>1</v>
      </c>
      <c r="I272" s="184"/>
      <c r="J272" s="13"/>
      <c r="K272" s="13"/>
      <c r="L272" s="180"/>
      <c r="M272" s="185"/>
      <c r="N272" s="186"/>
      <c r="O272" s="186"/>
      <c r="P272" s="186"/>
      <c r="Q272" s="186"/>
      <c r="R272" s="186"/>
      <c r="S272" s="186"/>
      <c r="T272" s="18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2" t="s">
        <v>133</v>
      </c>
      <c r="AU272" s="182" t="s">
        <v>86</v>
      </c>
      <c r="AV272" s="13" t="s">
        <v>33</v>
      </c>
      <c r="AW272" s="13" t="s">
        <v>32</v>
      </c>
      <c r="AX272" s="13" t="s">
        <v>77</v>
      </c>
      <c r="AY272" s="182" t="s">
        <v>124</v>
      </c>
    </row>
    <row r="273" s="14" customFormat="1">
      <c r="A273" s="14"/>
      <c r="B273" s="188"/>
      <c r="C273" s="14"/>
      <c r="D273" s="181" t="s">
        <v>133</v>
      </c>
      <c r="E273" s="189" t="s">
        <v>1</v>
      </c>
      <c r="F273" s="190" t="s">
        <v>290</v>
      </c>
      <c r="G273" s="14"/>
      <c r="H273" s="191">
        <v>57.195</v>
      </c>
      <c r="I273" s="192"/>
      <c r="J273" s="14"/>
      <c r="K273" s="14"/>
      <c r="L273" s="188"/>
      <c r="M273" s="193"/>
      <c r="N273" s="194"/>
      <c r="O273" s="194"/>
      <c r="P273" s="194"/>
      <c r="Q273" s="194"/>
      <c r="R273" s="194"/>
      <c r="S273" s="194"/>
      <c r="T273" s="19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89" t="s">
        <v>133</v>
      </c>
      <c r="AU273" s="189" t="s">
        <v>86</v>
      </c>
      <c r="AV273" s="14" t="s">
        <v>86</v>
      </c>
      <c r="AW273" s="14" t="s">
        <v>32</v>
      </c>
      <c r="AX273" s="14" t="s">
        <v>33</v>
      </c>
      <c r="AY273" s="189" t="s">
        <v>124</v>
      </c>
    </row>
    <row r="274" s="14" customFormat="1">
      <c r="A274" s="14"/>
      <c r="B274" s="188"/>
      <c r="C274" s="14"/>
      <c r="D274" s="181" t="s">
        <v>133</v>
      </c>
      <c r="E274" s="14"/>
      <c r="F274" s="190" t="s">
        <v>300</v>
      </c>
      <c r="G274" s="14"/>
      <c r="H274" s="191">
        <v>60.055</v>
      </c>
      <c r="I274" s="192"/>
      <c r="J274" s="14"/>
      <c r="K274" s="14"/>
      <c r="L274" s="188"/>
      <c r="M274" s="193"/>
      <c r="N274" s="194"/>
      <c r="O274" s="194"/>
      <c r="P274" s="194"/>
      <c r="Q274" s="194"/>
      <c r="R274" s="194"/>
      <c r="S274" s="194"/>
      <c r="T274" s="19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89" t="s">
        <v>133</v>
      </c>
      <c r="AU274" s="189" t="s">
        <v>86</v>
      </c>
      <c r="AV274" s="14" t="s">
        <v>86</v>
      </c>
      <c r="AW274" s="14" t="s">
        <v>3</v>
      </c>
      <c r="AX274" s="14" t="s">
        <v>33</v>
      </c>
      <c r="AY274" s="189" t="s">
        <v>124</v>
      </c>
    </row>
    <row r="275" s="2" customFormat="1" ht="24.15" customHeight="1">
      <c r="A275" s="37"/>
      <c r="B275" s="166"/>
      <c r="C275" s="167" t="s">
        <v>301</v>
      </c>
      <c r="D275" s="167" t="s">
        <v>127</v>
      </c>
      <c r="E275" s="168" t="s">
        <v>302</v>
      </c>
      <c r="F275" s="169" t="s">
        <v>303</v>
      </c>
      <c r="G275" s="170" t="s">
        <v>142</v>
      </c>
      <c r="H275" s="171">
        <v>477.08999999999998</v>
      </c>
      <c r="I275" s="172"/>
      <c r="J275" s="173">
        <f>ROUND(I275*H275,1)</f>
        <v>0</v>
      </c>
      <c r="K275" s="169" t="s">
        <v>143</v>
      </c>
      <c r="L275" s="38"/>
      <c r="M275" s="174" t="s">
        <v>1</v>
      </c>
      <c r="N275" s="175" t="s">
        <v>42</v>
      </c>
      <c r="O275" s="76"/>
      <c r="P275" s="176">
        <f>O275*H275</f>
        <v>0</v>
      </c>
      <c r="Q275" s="176">
        <v>0.0011590000000000001</v>
      </c>
      <c r="R275" s="176">
        <f>Q275*H275</f>
        <v>0.55294730999999997</v>
      </c>
      <c r="S275" s="176">
        <v>0</v>
      </c>
      <c r="T275" s="17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78" t="s">
        <v>188</v>
      </c>
      <c r="AT275" s="178" t="s">
        <v>127</v>
      </c>
      <c r="AU275" s="178" t="s">
        <v>86</v>
      </c>
      <c r="AY275" s="18" t="s">
        <v>124</v>
      </c>
      <c r="BE275" s="179">
        <f>IF(N275="základní",J275,0)</f>
        <v>0</v>
      </c>
      <c r="BF275" s="179">
        <f>IF(N275="snížená",J275,0)</f>
        <v>0</v>
      </c>
      <c r="BG275" s="179">
        <f>IF(N275="zákl. přenesená",J275,0)</f>
        <v>0</v>
      </c>
      <c r="BH275" s="179">
        <f>IF(N275="sníž. přenesená",J275,0)</f>
        <v>0</v>
      </c>
      <c r="BI275" s="179">
        <f>IF(N275="nulová",J275,0)</f>
        <v>0</v>
      </c>
      <c r="BJ275" s="18" t="s">
        <v>33</v>
      </c>
      <c r="BK275" s="179">
        <f>ROUND(I275*H275,1)</f>
        <v>0</v>
      </c>
      <c r="BL275" s="18" t="s">
        <v>188</v>
      </c>
      <c r="BM275" s="178" t="s">
        <v>304</v>
      </c>
    </row>
    <row r="276" s="13" customFormat="1">
      <c r="A276" s="13"/>
      <c r="B276" s="180"/>
      <c r="C276" s="13"/>
      <c r="D276" s="181" t="s">
        <v>133</v>
      </c>
      <c r="E276" s="182" t="s">
        <v>1</v>
      </c>
      <c r="F276" s="183" t="s">
        <v>305</v>
      </c>
      <c r="G276" s="13"/>
      <c r="H276" s="182" t="s">
        <v>1</v>
      </c>
      <c r="I276" s="184"/>
      <c r="J276" s="13"/>
      <c r="K276" s="13"/>
      <c r="L276" s="180"/>
      <c r="M276" s="185"/>
      <c r="N276" s="186"/>
      <c r="O276" s="186"/>
      <c r="P276" s="186"/>
      <c r="Q276" s="186"/>
      <c r="R276" s="186"/>
      <c r="S276" s="186"/>
      <c r="T276" s="18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2" t="s">
        <v>133</v>
      </c>
      <c r="AU276" s="182" t="s">
        <v>86</v>
      </c>
      <c r="AV276" s="13" t="s">
        <v>33</v>
      </c>
      <c r="AW276" s="13" t="s">
        <v>32</v>
      </c>
      <c r="AX276" s="13" t="s">
        <v>77</v>
      </c>
      <c r="AY276" s="182" t="s">
        <v>124</v>
      </c>
    </row>
    <row r="277" s="14" customFormat="1">
      <c r="A277" s="14"/>
      <c r="B277" s="188"/>
      <c r="C277" s="14"/>
      <c r="D277" s="181" t="s">
        <v>133</v>
      </c>
      <c r="E277" s="189" t="s">
        <v>1</v>
      </c>
      <c r="F277" s="190" t="s">
        <v>288</v>
      </c>
      <c r="G277" s="14"/>
      <c r="H277" s="191">
        <v>419.89499999999998</v>
      </c>
      <c r="I277" s="192"/>
      <c r="J277" s="14"/>
      <c r="K277" s="14"/>
      <c r="L277" s="188"/>
      <c r="M277" s="193"/>
      <c r="N277" s="194"/>
      <c r="O277" s="194"/>
      <c r="P277" s="194"/>
      <c r="Q277" s="194"/>
      <c r="R277" s="194"/>
      <c r="S277" s="194"/>
      <c r="T277" s="19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189" t="s">
        <v>133</v>
      </c>
      <c r="AU277" s="189" t="s">
        <v>86</v>
      </c>
      <c r="AV277" s="14" t="s">
        <v>86</v>
      </c>
      <c r="AW277" s="14" t="s">
        <v>32</v>
      </c>
      <c r="AX277" s="14" t="s">
        <v>77</v>
      </c>
      <c r="AY277" s="189" t="s">
        <v>124</v>
      </c>
    </row>
    <row r="278" s="13" customFormat="1">
      <c r="A278" s="13"/>
      <c r="B278" s="180"/>
      <c r="C278" s="13"/>
      <c r="D278" s="181" t="s">
        <v>133</v>
      </c>
      <c r="E278" s="182" t="s">
        <v>1</v>
      </c>
      <c r="F278" s="183" t="s">
        <v>306</v>
      </c>
      <c r="G278" s="13"/>
      <c r="H278" s="182" t="s">
        <v>1</v>
      </c>
      <c r="I278" s="184"/>
      <c r="J278" s="13"/>
      <c r="K278" s="13"/>
      <c r="L278" s="180"/>
      <c r="M278" s="185"/>
      <c r="N278" s="186"/>
      <c r="O278" s="186"/>
      <c r="P278" s="186"/>
      <c r="Q278" s="186"/>
      <c r="R278" s="186"/>
      <c r="S278" s="186"/>
      <c r="T278" s="18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2" t="s">
        <v>133</v>
      </c>
      <c r="AU278" s="182" t="s">
        <v>86</v>
      </c>
      <c r="AV278" s="13" t="s">
        <v>33</v>
      </c>
      <c r="AW278" s="13" t="s">
        <v>32</v>
      </c>
      <c r="AX278" s="13" t="s">
        <v>77</v>
      </c>
      <c r="AY278" s="182" t="s">
        <v>124</v>
      </c>
    </row>
    <row r="279" s="14" customFormat="1">
      <c r="A279" s="14"/>
      <c r="B279" s="188"/>
      <c r="C279" s="14"/>
      <c r="D279" s="181" t="s">
        <v>133</v>
      </c>
      <c r="E279" s="189" t="s">
        <v>1</v>
      </c>
      <c r="F279" s="190" t="s">
        <v>290</v>
      </c>
      <c r="G279" s="14"/>
      <c r="H279" s="191">
        <v>57.195</v>
      </c>
      <c r="I279" s="192"/>
      <c r="J279" s="14"/>
      <c r="K279" s="14"/>
      <c r="L279" s="188"/>
      <c r="M279" s="193"/>
      <c r="N279" s="194"/>
      <c r="O279" s="194"/>
      <c r="P279" s="194"/>
      <c r="Q279" s="194"/>
      <c r="R279" s="194"/>
      <c r="S279" s="194"/>
      <c r="T279" s="19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89" t="s">
        <v>133</v>
      </c>
      <c r="AU279" s="189" t="s">
        <v>86</v>
      </c>
      <c r="AV279" s="14" t="s">
        <v>86</v>
      </c>
      <c r="AW279" s="14" t="s">
        <v>32</v>
      </c>
      <c r="AX279" s="14" t="s">
        <v>77</v>
      </c>
      <c r="AY279" s="189" t="s">
        <v>124</v>
      </c>
    </row>
    <row r="280" s="15" customFormat="1">
      <c r="A280" s="15"/>
      <c r="B280" s="196"/>
      <c r="C280" s="15"/>
      <c r="D280" s="181" t="s">
        <v>133</v>
      </c>
      <c r="E280" s="197" t="s">
        <v>1</v>
      </c>
      <c r="F280" s="198" t="s">
        <v>139</v>
      </c>
      <c r="G280" s="15"/>
      <c r="H280" s="199">
        <v>477.08999999999998</v>
      </c>
      <c r="I280" s="200"/>
      <c r="J280" s="15"/>
      <c r="K280" s="15"/>
      <c r="L280" s="196"/>
      <c r="M280" s="201"/>
      <c r="N280" s="202"/>
      <c r="O280" s="202"/>
      <c r="P280" s="202"/>
      <c r="Q280" s="202"/>
      <c r="R280" s="202"/>
      <c r="S280" s="202"/>
      <c r="T280" s="20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197" t="s">
        <v>133</v>
      </c>
      <c r="AU280" s="197" t="s">
        <v>86</v>
      </c>
      <c r="AV280" s="15" t="s">
        <v>131</v>
      </c>
      <c r="AW280" s="15" t="s">
        <v>32</v>
      </c>
      <c r="AX280" s="15" t="s">
        <v>33</v>
      </c>
      <c r="AY280" s="197" t="s">
        <v>124</v>
      </c>
    </row>
    <row r="281" s="2" customFormat="1" ht="16.5" customHeight="1">
      <c r="A281" s="37"/>
      <c r="B281" s="166"/>
      <c r="C281" s="204" t="s">
        <v>307</v>
      </c>
      <c r="D281" s="204" t="s">
        <v>251</v>
      </c>
      <c r="E281" s="205" t="s">
        <v>308</v>
      </c>
      <c r="F281" s="206" t="s">
        <v>309</v>
      </c>
      <c r="G281" s="207" t="s">
        <v>310</v>
      </c>
      <c r="H281" s="208">
        <v>52.701999999999998</v>
      </c>
      <c r="I281" s="209"/>
      <c r="J281" s="210">
        <f>ROUND(I281*H281,1)</f>
        <v>0</v>
      </c>
      <c r="K281" s="206" t="s">
        <v>143</v>
      </c>
      <c r="L281" s="211"/>
      <c r="M281" s="212" t="s">
        <v>1</v>
      </c>
      <c r="N281" s="213" t="s">
        <v>42</v>
      </c>
      <c r="O281" s="76"/>
      <c r="P281" s="176">
        <f>O281*H281</f>
        <v>0</v>
      </c>
      <c r="Q281" s="176">
        <v>0.025000000000000001</v>
      </c>
      <c r="R281" s="176">
        <f>Q281*H281</f>
        <v>1.31755</v>
      </c>
      <c r="S281" s="176">
        <v>0</v>
      </c>
      <c r="T281" s="17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78" t="s">
        <v>254</v>
      </c>
      <c r="AT281" s="178" t="s">
        <v>251</v>
      </c>
      <c r="AU281" s="178" t="s">
        <v>86</v>
      </c>
      <c r="AY281" s="18" t="s">
        <v>124</v>
      </c>
      <c r="BE281" s="179">
        <f>IF(N281="základní",J281,0)</f>
        <v>0</v>
      </c>
      <c r="BF281" s="179">
        <f>IF(N281="snížená",J281,0)</f>
        <v>0</v>
      </c>
      <c r="BG281" s="179">
        <f>IF(N281="zákl. přenesená",J281,0)</f>
        <v>0</v>
      </c>
      <c r="BH281" s="179">
        <f>IF(N281="sníž. přenesená",J281,0)</f>
        <v>0</v>
      </c>
      <c r="BI281" s="179">
        <f>IF(N281="nulová",J281,0)</f>
        <v>0</v>
      </c>
      <c r="BJ281" s="18" t="s">
        <v>33</v>
      </c>
      <c r="BK281" s="179">
        <f>ROUND(I281*H281,1)</f>
        <v>0</v>
      </c>
      <c r="BL281" s="18" t="s">
        <v>188</v>
      </c>
      <c r="BM281" s="178" t="s">
        <v>311</v>
      </c>
    </row>
    <row r="282" s="13" customFormat="1">
      <c r="A282" s="13"/>
      <c r="B282" s="180"/>
      <c r="C282" s="13"/>
      <c r="D282" s="181" t="s">
        <v>133</v>
      </c>
      <c r="E282" s="182" t="s">
        <v>1</v>
      </c>
      <c r="F282" s="183" t="s">
        <v>305</v>
      </c>
      <c r="G282" s="13"/>
      <c r="H282" s="182" t="s">
        <v>1</v>
      </c>
      <c r="I282" s="184"/>
      <c r="J282" s="13"/>
      <c r="K282" s="13"/>
      <c r="L282" s="180"/>
      <c r="M282" s="185"/>
      <c r="N282" s="186"/>
      <c r="O282" s="186"/>
      <c r="P282" s="186"/>
      <c r="Q282" s="186"/>
      <c r="R282" s="186"/>
      <c r="S282" s="186"/>
      <c r="T282" s="18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2" t="s">
        <v>133</v>
      </c>
      <c r="AU282" s="182" t="s">
        <v>86</v>
      </c>
      <c r="AV282" s="13" t="s">
        <v>33</v>
      </c>
      <c r="AW282" s="13" t="s">
        <v>32</v>
      </c>
      <c r="AX282" s="13" t="s">
        <v>77</v>
      </c>
      <c r="AY282" s="182" t="s">
        <v>124</v>
      </c>
    </row>
    <row r="283" s="14" customFormat="1">
      <c r="A283" s="14"/>
      <c r="B283" s="188"/>
      <c r="C283" s="14"/>
      <c r="D283" s="181" t="s">
        <v>133</v>
      </c>
      <c r="E283" s="189" t="s">
        <v>1</v>
      </c>
      <c r="F283" s="190" t="s">
        <v>312</v>
      </c>
      <c r="G283" s="14"/>
      <c r="H283" s="191">
        <v>46.188000000000002</v>
      </c>
      <c r="I283" s="192"/>
      <c r="J283" s="14"/>
      <c r="K283" s="14"/>
      <c r="L283" s="188"/>
      <c r="M283" s="193"/>
      <c r="N283" s="194"/>
      <c r="O283" s="194"/>
      <c r="P283" s="194"/>
      <c r="Q283" s="194"/>
      <c r="R283" s="194"/>
      <c r="S283" s="194"/>
      <c r="T283" s="19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189" t="s">
        <v>133</v>
      </c>
      <c r="AU283" s="189" t="s">
        <v>86</v>
      </c>
      <c r="AV283" s="14" t="s">
        <v>86</v>
      </c>
      <c r="AW283" s="14" t="s">
        <v>32</v>
      </c>
      <c r="AX283" s="14" t="s">
        <v>77</v>
      </c>
      <c r="AY283" s="189" t="s">
        <v>124</v>
      </c>
    </row>
    <row r="284" s="13" customFormat="1">
      <c r="A284" s="13"/>
      <c r="B284" s="180"/>
      <c r="C284" s="13"/>
      <c r="D284" s="181" t="s">
        <v>133</v>
      </c>
      <c r="E284" s="182" t="s">
        <v>1</v>
      </c>
      <c r="F284" s="183" t="s">
        <v>306</v>
      </c>
      <c r="G284" s="13"/>
      <c r="H284" s="182" t="s">
        <v>1</v>
      </c>
      <c r="I284" s="184"/>
      <c r="J284" s="13"/>
      <c r="K284" s="13"/>
      <c r="L284" s="180"/>
      <c r="M284" s="185"/>
      <c r="N284" s="186"/>
      <c r="O284" s="186"/>
      <c r="P284" s="186"/>
      <c r="Q284" s="186"/>
      <c r="R284" s="186"/>
      <c r="S284" s="186"/>
      <c r="T284" s="18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2" t="s">
        <v>133</v>
      </c>
      <c r="AU284" s="182" t="s">
        <v>86</v>
      </c>
      <c r="AV284" s="13" t="s">
        <v>33</v>
      </c>
      <c r="AW284" s="13" t="s">
        <v>32</v>
      </c>
      <c r="AX284" s="13" t="s">
        <v>77</v>
      </c>
      <c r="AY284" s="182" t="s">
        <v>124</v>
      </c>
    </row>
    <row r="285" s="14" customFormat="1">
      <c r="A285" s="14"/>
      <c r="B285" s="188"/>
      <c r="C285" s="14"/>
      <c r="D285" s="181" t="s">
        <v>133</v>
      </c>
      <c r="E285" s="189" t="s">
        <v>1</v>
      </c>
      <c r="F285" s="190" t="s">
        <v>313</v>
      </c>
      <c r="G285" s="14"/>
      <c r="H285" s="191">
        <v>4.0039999999999996</v>
      </c>
      <c r="I285" s="192"/>
      <c r="J285" s="14"/>
      <c r="K285" s="14"/>
      <c r="L285" s="188"/>
      <c r="M285" s="193"/>
      <c r="N285" s="194"/>
      <c r="O285" s="194"/>
      <c r="P285" s="194"/>
      <c r="Q285" s="194"/>
      <c r="R285" s="194"/>
      <c r="S285" s="194"/>
      <c r="T285" s="19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189" t="s">
        <v>133</v>
      </c>
      <c r="AU285" s="189" t="s">
        <v>86</v>
      </c>
      <c r="AV285" s="14" t="s">
        <v>86</v>
      </c>
      <c r="AW285" s="14" t="s">
        <v>32</v>
      </c>
      <c r="AX285" s="14" t="s">
        <v>77</v>
      </c>
      <c r="AY285" s="189" t="s">
        <v>124</v>
      </c>
    </row>
    <row r="286" s="15" customFormat="1">
      <c r="A286" s="15"/>
      <c r="B286" s="196"/>
      <c r="C286" s="15"/>
      <c r="D286" s="181" t="s">
        <v>133</v>
      </c>
      <c r="E286" s="197" t="s">
        <v>1</v>
      </c>
      <c r="F286" s="198" t="s">
        <v>139</v>
      </c>
      <c r="G286" s="15"/>
      <c r="H286" s="199">
        <v>50.192</v>
      </c>
      <c r="I286" s="200"/>
      <c r="J286" s="15"/>
      <c r="K286" s="15"/>
      <c r="L286" s="196"/>
      <c r="M286" s="201"/>
      <c r="N286" s="202"/>
      <c r="O286" s="202"/>
      <c r="P286" s="202"/>
      <c r="Q286" s="202"/>
      <c r="R286" s="202"/>
      <c r="S286" s="202"/>
      <c r="T286" s="20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197" t="s">
        <v>133</v>
      </c>
      <c r="AU286" s="197" t="s">
        <v>86</v>
      </c>
      <c r="AV286" s="15" t="s">
        <v>131</v>
      </c>
      <c r="AW286" s="15" t="s">
        <v>32</v>
      </c>
      <c r="AX286" s="15" t="s">
        <v>33</v>
      </c>
      <c r="AY286" s="197" t="s">
        <v>124</v>
      </c>
    </row>
    <row r="287" s="14" customFormat="1">
      <c r="A287" s="14"/>
      <c r="B287" s="188"/>
      <c r="C287" s="14"/>
      <c r="D287" s="181" t="s">
        <v>133</v>
      </c>
      <c r="E287" s="14"/>
      <c r="F287" s="190" t="s">
        <v>314</v>
      </c>
      <c r="G287" s="14"/>
      <c r="H287" s="191">
        <v>52.701999999999998</v>
      </c>
      <c r="I287" s="192"/>
      <c r="J287" s="14"/>
      <c r="K287" s="14"/>
      <c r="L287" s="188"/>
      <c r="M287" s="193"/>
      <c r="N287" s="194"/>
      <c r="O287" s="194"/>
      <c r="P287" s="194"/>
      <c r="Q287" s="194"/>
      <c r="R287" s="194"/>
      <c r="S287" s="194"/>
      <c r="T287" s="19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89" t="s">
        <v>133</v>
      </c>
      <c r="AU287" s="189" t="s">
        <v>86</v>
      </c>
      <c r="AV287" s="14" t="s">
        <v>86</v>
      </c>
      <c r="AW287" s="14" t="s">
        <v>3</v>
      </c>
      <c r="AX287" s="14" t="s">
        <v>33</v>
      </c>
      <c r="AY287" s="189" t="s">
        <v>124</v>
      </c>
    </row>
    <row r="288" s="2" customFormat="1" ht="24.15" customHeight="1">
      <c r="A288" s="37"/>
      <c r="B288" s="166"/>
      <c r="C288" s="167" t="s">
        <v>254</v>
      </c>
      <c r="D288" s="167" t="s">
        <v>127</v>
      </c>
      <c r="E288" s="168" t="s">
        <v>315</v>
      </c>
      <c r="F288" s="169" t="s">
        <v>316</v>
      </c>
      <c r="G288" s="170" t="s">
        <v>130</v>
      </c>
      <c r="H288" s="171">
        <v>162.19999999999999</v>
      </c>
      <c r="I288" s="172"/>
      <c r="J288" s="173">
        <f>ROUND(I288*H288,1)</f>
        <v>0</v>
      </c>
      <c r="K288" s="169" t="s">
        <v>143</v>
      </c>
      <c r="L288" s="38"/>
      <c r="M288" s="174" t="s">
        <v>1</v>
      </c>
      <c r="N288" s="175" t="s">
        <v>42</v>
      </c>
      <c r="O288" s="76"/>
      <c r="P288" s="176">
        <f>O288*H288</f>
        <v>0</v>
      </c>
      <c r="Q288" s="176">
        <v>0.00010454999999999999</v>
      </c>
      <c r="R288" s="176">
        <f>Q288*H288</f>
        <v>0.016958009999999999</v>
      </c>
      <c r="S288" s="176">
        <v>0</v>
      </c>
      <c r="T288" s="17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78" t="s">
        <v>188</v>
      </c>
      <c r="AT288" s="178" t="s">
        <v>127</v>
      </c>
      <c r="AU288" s="178" t="s">
        <v>86</v>
      </c>
      <c r="AY288" s="18" t="s">
        <v>124</v>
      </c>
      <c r="BE288" s="179">
        <f>IF(N288="základní",J288,0)</f>
        <v>0</v>
      </c>
      <c r="BF288" s="179">
        <f>IF(N288="snížená",J288,0)</f>
        <v>0</v>
      </c>
      <c r="BG288" s="179">
        <f>IF(N288="zákl. přenesená",J288,0)</f>
        <v>0</v>
      </c>
      <c r="BH288" s="179">
        <f>IF(N288="sníž. přenesená",J288,0)</f>
        <v>0</v>
      </c>
      <c r="BI288" s="179">
        <f>IF(N288="nulová",J288,0)</f>
        <v>0</v>
      </c>
      <c r="BJ288" s="18" t="s">
        <v>33</v>
      </c>
      <c r="BK288" s="179">
        <f>ROUND(I288*H288,1)</f>
        <v>0</v>
      </c>
      <c r="BL288" s="18" t="s">
        <v>188</v>
      </c>
      <c r="BM288" s="178" t="s">
        <v>317</v>
      </c>
    </row>
    <row r="289" s="13" customFormat="1">
      <c r="A289" s="13"/>
      <c r="B289" s="180"/>
      <c r="C289" s="13"/>
      <c r="D289" s="181" t="s">
        <v>133</v>
      </c>
      <c r="E289" s="182" t="s">
        <v>1</v>
      </c>
      <c r="F289" s="183" t="s">
        <v>227</v>
      </c>
      <c r="G289" s="13"/>
      <c r="H289" s="182" t="s">
        <v>1</v>
      </c>
      <c r="I289" s="184"/>
      <c r="J289" s="13"/>
      <c r="K289" s="13"/>
      <c r="L289" s="180"/>
      <c r="M289" s="185"/>
      <c r="N289" s="186"/>
      <c r="O289" s="186"/>
      <c r="P289" s="186"/>
      <c r="Q289" s="186"/>
      <c r="R289" s="186"/>
      <c r="S289" s="186"/>
      <c r="T289" s="18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2" t="s">
        <v>133</v>
      </c>
      <c r="AU289" s="182" t="s">
        <v>86</v>
      </c>
      <c r="AV289" s="13" t="s">
        <v>33</v>
      </c>
      <c r="AW289" s="13" t="s">
        <v>32</v>
      </c>
      <c r="AX289" s="13" t="s">
        <v>77</v>
      </c>
      <c r="AY289" s="182" t="s">
        <v>124</v>
      </c>
    </row>
    <row r="290" s="14" customFormat="1">
      <c r="A290" s="14"/>
      <c r="B290" s="188"/>
      <c r="C290" s="14"/>
      <c r="D290" s="181" t="s">
        <v>133</v>
      </c>
      <c r="E290" s="189" t="s">
        <v>1</v>
      </c>
      <c r="F290" s="190" t="s">
        <v>228</v>
      </c>
      <c r="G290" s="14"/>
      <c r="H290" s="191">
        <v>123.8</v>
      </c>
      <c r="I290" s="192"/>
      <c r="J290" s="14"/>
      <c r="K290" s="14"/>
      <c r="L290" s="188"/>
      <c r="M290" s="193"/>
      <c r="N290" s="194"/>
      <c r="O290" s="194"/>
      <c r="P290" s="194"/>
      <c r="Q290" s="194"/>
      <c r="R290" s="194"/>
      <c r="S290" s="194"/>
      <c r="T290" s="19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89" t="s">
        <v>133</v>
      </c>
      <c r="AU290" s="189" t="s">
        <v>86</v>
      </c>
      <c r="AV290" s="14" t="s">
        <v>86</v>
      </c>
      <c r="AW290" s="14" t="s">
        <v>32</v>
      </c>
      <c r="AX290" s="14" t="s">
        <v>77</v>
      </c>
      <c r="AY290" s="189" t="s">
        <v>124</v>
      </c>
    </row>
    <row r="291" s="14" customFormat="1">
      <c r="A291" s="14"/>
      <c r="B291" s="188"/>
      <c r="C291" s="14"/>
      <c r="D291" s="181" t="s">
        <v>133</v>
      </c>
      <c r="E291" s="189" t="s">
        <v>1</v>
      </c>
      <c r="F291" s="190" t="s">
        <v>318</v>
      </c>
      <c r="G291" s="14"/>
      <c r="H291" s="191">
        <v>38.399999999999999</v>
      </c>
      <c r="I291" s="192"/>
      <c r="J291" s="14"/>
      <c r="K291" s="14"/>
      <c r="L291" s="188"/>
      <c r="M291" s="193"/>
      <c r="N291" s="194"/>
      <c r="O291" s="194"/>
      <c r="P291" s="194"/>
      <c r="Q291" s="194"/>
      <c r="R291" s="194"/>
      <c r="S291" s="194"/>
      <c r="T291" s="19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189" t="s">
        <v>133</v>
      </c>
      <c r="AU291" s="189" t="s">
        <v>86</v>
      </c>
      <c r="AV291" s="14" t="s">
        <v>86</v>
      </c>
      <c r="AW291" s="14" t="s">
        <v>32</v>
      </c>
      <c r="AX291" s="14" t="s">
        <v>77</v>
      </c>
      <c r="AY291" s="189" t="s">
        <v>124</v>
      </c>
    </row>
    <row r="292" s="15" customFormat="1">
      <c r="A292" s="15"/>
      <c r="B292" s="196"/>
      <c r="C292" s="15"/>
      <c r="D292" s="181" t="s">
        <v>133</v>
      </c>
      <c r="E292" s="197" t="s">
        <v>1</v>
      </c>
      <c r="F292" s="198" t="s">
        <v>139</v>
      </c>
      <c r="G292" s="15"/>
      <c r="H292" s="199">
        <v>162.19999999999999</v>
      </c>
      <c r="I292" s="200"/>
      <c r="J292" s="15"/>
      <c r="K292" s="15"/>
      <c r="L292" s="196"/>
      <c r="M292" s="201"/>
      <c r="N292" s="202"/>
      <c r="O292" s="202"/>
      <c r="P292" s="202"/>
      <c r="Q292" s="202"/>
      <c r="R292" s="202"/>
      <c r="S292" s="202"/>
      <c r="T292" s="20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197" t="s">
        <v>133</v>
      </c>
      <c r="AU292" s="197" t="s">
        <v>86</v>
      </c>
      <c r="AV292" s="15" t="s">
        <v>131</v>
      </c>
      <c r="AW292" s="15" t="s">
        <v>32</v>
      </c>
      <c r="AX292" s="15" t="s">
        <v>33</v>
      </c>
      <c r="AY292" s="197" t="s">
        <v>124</v>
      </c>
    </row>
    <row r="293" s="2" customFormat="1" ht="16.5" customHeight="1">
      <c r="A293" s="37"/>
      <c r="B293" s="166"/>
      <c r="C293" s="204" t="s">
        <v>319</v>
      </c>
      <c r="D293" s="204" t="s">
        <v>251</v>
      </c>
      <c r="E293" s="205" t="s">
        <v>320</v>
      </c>
      <c r="F293" s="206" t="s">
        <v>321</v>
      </c>
      <c r="G293" s="207" t="s">
        <v>310</v>
      </c>
      <c r="H293" s="208">
        <v>15.327999999999999</v>
      </c>
      <c r="I293" s="209"/>
      <c r="J293" s="210">
        <f>ROUND(I293*H293,1)</f>
        <v>0</v>
      </c>
      <c r="K293" s="206" t="s">
        <v>143</v>
      </c>
      <c r="L293" s="211"/>
      <c r="M293" s="212" t="s">
        <v>1</v>
      </c>
      <c r="N293" s="213" t="s">
        <v>42</v>
      </c>
      <c r="O293" s="76"/>
      <c r="P293" s="176">
        <f>O293*H293</f>
        <v>0</v>
      </c>
      <c r="Q293" s="176">
        <v>0.029999999999999999</v>
      </c>
      <c r="R293" s="176">
        <f>Q293*H293</f>
        <v>0.45983999999999997</v>
      </c>
      <c r="S293" s="176">
        <v>0</v>
      </c>
      <c r="T293" s="17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78" t="s">
        <v>254</v>
      </c>
      <c r="AT293" s="178" t="s">
        <v>251</v>
      </c>
      <c r="AU293" s="178" t="s">
        <v>86</v>
      </c>
      <c r="AY293" s="18" t="s">
        <v>124</v>
      </c>
      <c r="BE293" s="179">
        <f>IF(N293="základní",J293,0)</f>
        <v>0</v>
      </c>
      <c r="BF293" s="179">
        <f>IF(N293="snížená",J293,0)</f>
        <v>0</v>
      </c>
      <c r="BG293" s="179">
        <f>IF(N293="zákl. přenesená",J293,0)</f>
        <v>0</v>
      </c>
      <c r="BH293" s="179">
        <f>IF(N293="sníž. přenesená",J293,0)</f>
        <v>0</v>
      </c>
      <c r="BI293" s="179">
        <f>IF(N293="nulová",J293,0)</f>
        <v>0</v>
      </c>
      <c r="BJ293" s="18" t="s">
        <v>33</v>
      </c>
      <c r="BK293" s="179">
        <f>ROUND(I293*H293,1)</f>
        <v>0</v>
      </c>
      <c r="BL293" s="18" t="s">
        <v>188</v>
      </c>
      <c r="BM293" s="178" t="s">
        <v>322</v>
      </c>
    </row>
    <row r="294" s="14" customFormat="1">
      <c r="A294" s="14"/>
      <c r="B294" s="188"/>
      <c r="C294" s="14"/>
      <c r="D294" s="181" t="s">
        <v>133</v>
      </c>
      <c r="E294" s="189" t="s">
        <v>1</v>
      </c>
      <c r="F294" s="190" t="s">
        <v>323</v>
      </c>
      <c r="G294" s="14"/>
      <c r="H294" s="191">
        <v>14.598000000000001</v>
      </c>
      <c r="I294" s="192"/>
      <c r="J294" s="14"/>
      <c r="K294" s="14"/>
      <c r="L294" s="188"/>
      <c r="M294" s="193"/>
      <c r="N294" s="194"/>
      <c r="O294" s="194"/>
      <c r="P294" s="194"/>
      <c r="Q294" s="194"/>
      <c r="R294" s="194"/>
      <c r="S294" s="194"/>
      <c r="T294" s="19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89" t="s">
        <v>133</v>
      </c>
      <c r="AU294" s="189" t="s">
        <v>86</v>
      </c>
      <c r="AV294" s="14" t="s">
        <v>86</v>
      </c>
      <c r="AW294" s="14" t="s">
        <v>32</v>
      </c>
      <c r="AX294" s="14" t="s">
        <v>33</v>
      </c>
      <c r="AY294" s="189" t="s">
        <v>124</v>
      </c>
    </row>
    <row r="295" s="14" customFormat="1">
      <c r="A295" s="14"/>
      <c r="B295" s="188"/>
      <c r="C295" s="14"/>
      <c r="D295" s="181" t="s">
        <v>133</v>
      </c>
      <c r="E295" s="14"/>
      <c r="F295" s="190" t="s">
        <v>324</v>
      </c>
      <c r="G295" s="14"/>
      <c r="H295" s="191">
        <v>15.327999999999999</v>
      </c>
      <c r="I295" s="192"/>
      <c r="J295" s="14"/>
      <c r="K295" s="14"/>
      <c r="L295" s="188"/>
      <c r="M295" s="193"/>
      <c r="N295" s="194"/>
      <c r="O295" s="194"/>
      <c r="P295" s="194"/>
      <c r="Q295" s="194"/>
      <c r="R295" s="194"/>
      <c r="S295" s="194"/>
      <c r="T295" s="19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89" t="s">
        <v>133</v>
      </c>
      <c r="AU295" s="189" t="s">
        <v>86</v>
      </c>
      <c r="AV295" s="14" t="s">
        <v>86</v>
      </c>
      <c r="AW295" s="14" t="s">
        <v>3</v>
      </c>
      <c r="AX295" s="14" t="s">
        <v>33</v>
      </c>
      <c r="AY295" s="189" t="s">
        <v>124</v>
      </c>
    </row>
    <row r="296" s="2" customFormat="1" ht="24.15" customHeight="1">
      <c r="A296" s="37"/>
      <c r="B296" s="166"/>
      <c r="C296" s="167" t="s">
        <v>325</v>
      </c>
      <c r="D296" s="167" t="s">
        <v>127</v>
      </c>
      <c r="E296" s="168" t="s">
        <v>326</v>
      </c>
      <c r="F296" s="169" t="s">
        <v>327</v>
      </c>
      <c r="G296" s="170" t="s">
        <v>269</v>
      </c>
      <c r="H296" s="214"/>
      <c r="I296" s="172"/>
      <c r="J296" s="173">
        <f>ROUND(I296*H296,1)</f>
        <v>0</v>
      </c>
      <c r="K296" s="169" t="s">
        <v>143</v>
      </c>
      <c r="L296" s="38"/>
      <c r="M296" s="174" t="s">
        <v>1</v>
      </c>
      <c r="N296" s="175" t="s">
        <v>42</v>
      </c>
      <c r="O296" s="76"/>
      <c r="P296" s="176">
        <f>O296*H296</f>
        <v>0</v>
      </c>
      <c r="Q296" s="176">
        <v>0</v>
      </c>
      <c r="R296" s="176">
        <f>Q296*H296</f>
        <v>0</v>
      </c>
      <c r="S296" s="176">
        <v>0</v>
      </c>
      <c r="T296" s="17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78" t="s">
        <v>188</v>
      </c>
      <c r="AT296" s="178" t="s">
        <v>127</v>
      </c>
      <c r="AU296" s="178" t="s">
        <v>86</v>
      </c>
      <c r="AY296" s="18" t="s">
        <v>124</v>
      </c>
      <c r="BE296" s="179">
        <f>IF(N296="základní",J296,0)</f>
        <v>0</v>
      </c>
      <c r="BF296" s="179">
        <f>IF(N296="snížená",J296,0)</f>
        <v>0</v>
      </c>
      <c r="BG296" s="179">
        <f>IF(N296="zákl. přenesená",J296,0)</f>
        <v>0</v>
      </c>
      <c r="BH296" s="179">
        <f>IF(N296="sníž. přenesená",J296,0)</f>
        <v>0</v>
      </c>
      <c r="BI296" s="179">
        <f>IF(N296="nulová",J296,0)</f>
        <v>0</v>
      </c>
      <c r="BJ296" s="18" t="s">
        <v>33</v>
      </c>
      <c r="BK296" s="179">
        <f>ROUND(I296*H296,1)</f>
        <v>0</v>
      </c>
      <c r="BL296" s="18" t="s">
        <v>188</v>
      </c>
      <c r="BM296" s="178" t="s">
        <v>328</v>
      </c>
    </row>
    <row r="297" s="12" customFormat="1" ht="22.8" customHeight="1">
      <c r="A297" s="12"/>
      <c r="B297" s="153"/>
      <c r="C297" s="12"/>
      <c r="D297" s="154" t="s">
        <v>76</v>
      </c>
      <c r="E297" s="164" t="s">
        <v>329</v>
      </c>
      <c r="F297" s="164" t="s">
        <v>330</v>
      </c>
      <c r="G297" s="12"/>
      <c r="H297" s="12"/>
      <c r="I297" s="156"/>
      <c r="J297" s="165">
        <f>BK297</f>
        <v>0</v>
      </c>
      <c r="K297" s="12"/>
      <c r="L297" s="153"/>
      <c r="M297" s="158"/>
      <c r="N297" s="159"/>
      <c r="O297" s="159"/>
      <c r="P297" s="160">
        <f>SUM(P298:P310)</f>
        <v>0</v>
      </c>
      <c r="Q297" s="159"/>
      <c r="R297" s="160">
        <f>SUM(R298:R310)</f>
        <v>0.01065</v>
      </c>
      <c r="S297" s="159"/>
      <c r="T297" s="161">
        <f>SUM(T298:T310)</f>
        <v>0.10055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54" t="s">
        <v>86</v>
      </c>
      <c r="AT297" s="162" t="s">
        <v>76</v>
      </c>
      <c r="AU297" s="162" t="s">
        <v>33</v>
      </c>
      <c r="AY297" s="154" t="s">
        <v>124</v>
      </c>
      <c r="BK297" s="163">
        <f>SUM(BK298:BK310)</f>
        <v>0</v>
      </c>
    </row>
    <row r="298" s="2" customFormat="1" ht="16.5" customHeight="1">
      <c r="A298" s="37"/>
      <c r="B298" s="166"/>
      <c r="C298" s="167" t="s">
        <v>331</v>
      </c>
      <c r="D298" s="167" t="s">
        <v>127</v>
      </c>
      <c r="E298" s="168" t="s">
        <v>332</v>
      </c>
      <c r="F298" s="169" t="s">
        <v>333</v>
      </c>
      <c r="G298" s="170" t="s">
        <v>236</v>
      </c>
      <c r="H298" s="171">
        <v>5</v>
      </c>
      <c r="I298" s="172"/>
      <c r="J298" s="173">
        <f>ROUND(I298*H298,1)</f>
        <v>0</v>
      </c>
      <c r="K298" s="169" t="s">
        <v>143</v>
      </c>
      <c r="L298" s="38"/>
      <c r="M298" s="174" t="s">
        <v>1</v>
      </c>
      <c r="N298" s="175" t="s">
        <v>42</v>
      </c>
      <c r="O298" s="76"/>
      <c r="P298" s="176">
        <f>O298*H298</f>
        <v>0</v>
      </c>
      <c r="Q298" s="176">
        <v>0</v>
      </c>
      <c r="R298" s="176">
        <f>Q298*H298</f>
        <v>0</v>
      </c>
      <c r="S298" s="176">
        <v>0.020109999999999999</v>
      </c>
      <c r="T298" s="177">
        <f>S298*H298</f>
        <v>0.10055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78" t="s">
        <v>188</v>
      </c>
      <c r="AT298" s="178" t="s">
        <v>127</v>
      </c>
      <c r="AU298" s="178" t="s">
        <v>86</v>
      </c>
      <c r="AY298" s="18" t="s">
        <v>124</v>
      </c>
      <c r="BE298" s="179">
        <f>IF(N298="základní",J298,0)</f>
        <v>0</v>
      </c>
      <c r="BF298" s="179">
        <f>IF(N298="snížená",J298,0)</f>
        <v>0</v>
      </c>
      <c r="BG298" s="179">
        <f>IF(N298="zákl. přenesená",J298,0)</f>
        <v>0</v>
      </c>
      <c r="BH298" s="179">
        <f>IF(N298="sníž. přenesená",J298,0)</f>
        <v>0</v>
      </c>
      <c r="BI298" s="179">
        <f>IF(N298="nulová",J298,0)</f>
        <v>0</v>
      </c>
      <c r="BJ298" s="18" t="s">
        <v>33</v>
      </c>
      <c r="BK298" s="179">
        <f>ROUND(I298*H298,1)</f>
        <v>0</v>
      </c>
      <c r="BL298" s="18" t="s">
        <v>188</v>
      </c>
      <c r="BM298" s="178" t="s">
        <v>334</v>
      </c>
    </row>
    <row r="299" s="13" customFormat="1">
      <c r="A299" s="13"/>
      <c r="B299" s="180"/>
      <c r="C299" s="13"/>
      <c r="D299" s="181" t="s">
        <v>133</v>
      </c>
      <c r="E299" s="182" t="s">
        <v>1</v>
      </c>
      <c r="F299" s="183" t="s">
        <v>135</v>
      </c>
      <c r="G299" s="13"/>
      <c r="H299" s="182" t="s">
        <v>1</v>
      </c>
      <c r="I299" s="184"/>
      <c r="J299" s="13"/>
      <c r="K299" s="13"/>
      <c r="L299" s="180"/>
      <c r="M299" s="185"/>
      <c r="N299" s="186"/>
      <c r="O299" s="186"/>
      <c r="P299" s="186"/>
      <c r="Q299" s="186"/>
      <c r="R299" s="186"/>
      <c r="S299" s="186"/>
      <c r="T299" s="18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2" t="s">
        <v>133</v>
      </c>
      <c r="AU299" s="182" t="s">
        <v>86</v>
      </c>
      <c r="AV299" s="13" t="s">
        <v>33</v>
      </c>
      <c r="AW299" s="13" t="s">
        <v>32</v>
      </c>
      <c r="AX299" s="13" t="s">
        <v>77</v>
      </c>
      <c r="AY299" s="182" t="s">
        <v>124</v>
      </c>
    </row>
    <row r="300" s="14" customFormat="1">
      <c r="A300" s="14"/>
      <c r="B300" s="188"/>
      <c r="C300" s="14"/>
      <c r="D300" s="181" t="s">
        <v>133</v>
      </c>
      <c r="E300" s="189" t="s">
        <v>1</v>
      </c>
      <c r="F300" s="190" t="s">
        <v>131</v>
      </c>
      <c r="G300" s="14"/>
      <c r="H300" s="191">
        <v>4</v>
      </c>
      <c r="I300" s="192"/>
      <c r="J300" s="14"/>
      <c r="K300" s="14"/>
      <c r="L300" s="188"/>
      <c r="M300" s="193"/>
      <c r="N300" s="194"/>
      <c r="O300" s="194"/>
      <c r="P300" s="194"/>
      <c r="Q300" s="194"/>
      <c r="R300" s="194"/>
      <c r="S300" s="194"/>
      <c r="T300" s="19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89" t="s">
        <v>133</v>
      </c>
      <c r="AU300" s="189" t="s">
        <v>86</v>
      </c>
      <c r="AV300" s="14" t="s">
        <v>86</v>
      </c>
      <c r="AW300" s="14" t="s">
        <v>32</v>
      </c>
      <c r="AX300" s="14" t="s">
        <v>77</v>
      </c>
      <c r="AY300" s="189" t="s">
        <v>124</v>
      </c>
    </row>
    <row r="301" s="13" customFormat="1">
      <c r="A301" s="13"/>
      <c r="B301" s="180"/>
      <c r="C301" s="13"/>
      <c r="D301" s="181" t="s">
        <v>133</v>
      </c>
      <c r="E301" s="182" t="s">
        <v>1</v>
      </c>
      <c r="F301" s="183" t="s">
        <v>137</v>
      </c>
      <c r="G301" s="13"/>
      <c r="H301" s="182" t="s">
        <v>1</v>
      </c>
      <c r="I301" s="184"/>
      <c r="J301" s="13"/>
      <c r="K301" s="13"/>
      <c r="L301" s="180"/>
      <c r="M301" s="185"/>
      <c r="N301" s="186"/>
      <c r="O301" s="186"/>
      <c r="P301" s="186"/>
      <c r="Q301" s="186"/>
      <c r="R301" s="186"/>
      <c r="S301" s="186"/>
      <c r="T301" s="18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2" t="s">
        <v>133</v>
      </c>
      <c r="AU301" s="182" t="s">
        <v>86</v>
      </c>
      <c r="AV301" s="13" t="s">
        <v>33</v>
      </c>
      <c r="AW301" s="13" t="s">
        <v>32</v>
      </c>
      <c r="AX301" s="13" t="s">
        <v>77</v>
      </c>
      <c r="AY301" s="182" t="s">
        <v>124</v>
      </c>
    </row>
    <row r="302" s="14" customFormat="1">
      <c r="A302" s="14"/>
      <c r="B302" s="188"/>
      <c r="C302" s="14"/>
      <c r="D302" s="181" t="s">
        <v>133</v>
      </c>
      <c r="E302" s="189" t="s">
        <v>1</v>
      </c>
      <c r="F302" s="190" t="s">
        <v>33</v>
      </c>
      <c r="G302" s="14"/>
      <c r="H302" s="191">
        <v>1</v>
      </c>
      <c r="I302" s="192"/>
      <c r="J302" s="14"/>
      <c r="K302" s="14"/>
      <c r="L302" s="188"/>
      <c r="M302" s="193"/>
      <c r="N302" s="194"/>
      <c r="O302" s="194"/>
      <c r="P302" s="194"/>
      <c r="Q302" s="194"/>
      <c r="R302" s="194"/>
      <c r="S302" s="194"/>
      <c r="T302" s="19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189" t="s">
        <v>133</v>
      </c>
      <c r="AU302" s="189" t="s">
        <v>86</v>
      </c>
      <c r="AV302" s="14" t="s">
        <v>86</v>
      </c>
      <c r="AW302" s="14" t="s">
        <v>32</v>
      </c>
      <c r="AX302" s="14" t="s">
        <v>77</v>
      </c>
      <c r="AY302" s="189" t="s">
        <v>124</v>
      </c>
    </row>
    <row r="303" s="15" customFormat="1">
      <c r="A303" s="15"/>
      <c r="B303" s="196"/>
      <c r="C303" s="15"/>
      <c r="D303" s="181" t="s">
        <v>133</v>
      </c>
      <c r="E303" s="197" t="s">
        <v>1</v>
      </c>
      <c r="F303" s="198" t="s">
        <v>139</v>
      </c>
      <c r="G303" s="15"/>
      <c r="H303" s="199">
        <v>5</v>
      </c>
      <c r="I303" s="200"/>
      <c r="J303" s="15"/>
      <c r="K303" s="15"/>
      <c r="L303" s="196"/>
      <c r="M303" s="201"/>
      <c r="N303" s="202"/>
      <c r="O303" s="202"/>
      <c r="P303" s="202"/>
      <c r="Q303" s="202"/>
      <c r="R303" s="202"/>
      <c r="S303" s="202"/>
      <c r="T303" s="20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197" t="s">
        <v>133</v>
      </c>
      <c r="AU303" s="197" t="s">
        <v>86</v>
      </c>
      <c r="AV303" s="15" t="s">
        <v>131</v>
      </c>
      <c r="AW303" s="15" t="s">
        <v>32</v>
      </c>
      <c r="AX303" s="15" t="s">
        <v>33</v>
      </c>
      <c r="AY303" s="197" t="s">
        <v>124</v>
      </c>
    </row>
    <row r="304" s="2" customFormat="1" ht="24.15" customHeight="1">
      <c r="A304" s="37"/>
      <c r="B304" s="166"/>
      <c r="C304" s="167" t="s">
        <v>335</v>
      </c>
      <c r="D304" s="167" t="s">
        <v>127</v>
      </c>
      <c r="E304" s="168" t="s">
        <v>336</v>
      </c>
      <c r="F304" s="169" t="s">
        <v>337</v>
      </c>
      <c r="G304" s="170" t="s">
        <v>236</v>
      </c>
      <c r="H304" s="171">
        <v>5</v>
      </c>
      <c r="I304" s="172"/>
      <c r="J304" s="173">
        <f>ROUND(I304*H304,1)</f>
        <v>0</v>
      </c>
      <c r="K304" s="169" t="s">
        <v>1</v>
      </c>
      <c r="L304" s="38"/>
      <c r="M304" s="174" t="s">
        <v>1</v>
      </c>
      <c r="N304" s="175" t="s">
        <v>42</v>
      </c>
      <c r="O304" s="76"/>
      <c r="P304" s="176">
        <f>O304*H304</f>
        <v>0</v>
      </c>
      <c r="Q304" s="176">
        <v>0.0021299999999999999</v>
      </c>
      <c r="R304" s="176">
        <f>Q304*H304</f>
        <v>0.01065</v>
      </c>
      <c r="S304" s="176">
        <v>0</v>
      </c>
      <c r="T304" s="17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78" t="s">
        <v>188</v>
      </c>
      <c r="AT304" s="178" t="s">
        <v>127</v>
      </c>
      <c r="AU304" s="178" t="s">
        <v>86</v>
      </c>
      <c r="AY304" s="18" t="s">
        <v>124</v>
      </c>
      <c r="BE304" s="179">
        <f>IF(N304="základní",J304,0)</f>
        <v>0</v>
      </c>
      <c r="BF304" s="179">
        <f>IF(N304="snížená",J304,0)</f>
        <v>0</v>
      </c>
      <c r="BG304" s="179">
        <f>IF(N304="zákl. přenesená",J304,0)</f>
        <v>0</v>
      </c>
      <c r="BH304" s="179">
        <f>IF(N304="sníž. přenesená",J304,0)</f>
        <v>0</v>
      </c>
      <c r="BI304" s="179">
        <f>IF(N304="nulová",J304,0)</f>
        <v>0</v>
      </c>
      <c r="BJ304" s="18" t="s">
        <v>33</v>
      </c>
      <c r="BK304" s="179">
        <f>ROUND(I304*H304,1)</f>
        <v>0</v>
      </c>
      <c r="BL304" s="18" t="s">
        <v>188</v>
      </c>
      <c r="BM304" s="178" t="s">
        <v>338</v>
      </c>
    </row>
    <row r="305" s="13" customFormat="1">
      <c r="A305" s="13"/>
      <c r="B305" s="180"/>
      <c r="C305" s="13"/>
      <c r="D305" s="181" t="s">
        <v>133</v>
      </c>
      <c r="E305" s="182" t="s">
        <v>1</v>
      </c>
      <c r="F305" s="183" t="s">
        <v>135</v>
      </c>
      <c r="G305" s="13"/>
      <c r="H305" s="182" t="s">
        <v>1</v>
      </c>
      <c r="I305" s="184"/>
      <c r="J305" s="13"/>
      <c r="K305" s="13"/>
      <c r="L305" s="180"/>
      <c r="M305" s="185"/>
      <c r="N305" s="186"/>
      <c r="O305" s="186"/>
      <c r="P305" s="186"/>
      <c r="Q305" s="186"/>
      <c r="R305" s="186"/>
      <c r="S305" s="186"/>
      <c r="T305" s="18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2" t="s">
        <v>133</v>
      </c>
      <c r="AU305" s="182" t="s">
        <v>86</v>
      </c>
      <c r="AV305" s="13" t="s">
        <v>33</v>
      </c>
      <c r="AW305" s="13" t="s">
        <v>32</v>
      </c>
      <c r="AX305" s="13" t="s">
        <v>77</v>
      </c>
      <c r="AY305" s="182" t="s">
        <v>124</v>
      </c>
    </row>
    <row r="306" s="14" customFormat="1">
      <c r="A306" s="14"/>
      <c r="B306" s="188"/>
      <c r="C306" s="14"/>
      <c r="D306" s="181" t="s">
        <v>133</v>
      </c>
      <c r="E306" s="189" t="s">
        <v>1</v>
      </c>
      <c r="F306" s="190" t="s">
        <v>131</v>
      </c>
      <c r="G306" s="14"/>
      <c r="H306" s="191">
        <v>4</v>
      </c>
      <c r="I306" s="192"/>
      <c r="J306" s="14"/>
      <c r="K306" s="14"/>
      <c r="L306" s="188"/>
      <c r="M306" s="193"/>
      <c r="N306" s="194"/>
      <c r="O306" s="194"/>
      <c r="P306" s="194"/>
      <c r="Q306" s="194"/>
      <c r="R306" s="194"/>
      <c r="S306" s="194"/>
      <c r="T306" s="19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89" t="s">
        <v>133</v>
      </c>
      <c r="AU306" s="189" t="s">
        <v>86</v>
      </c>
      <c r="AV306" s="14" t="s">
        <v>86</v>
      </c>
      <c r="AW306" s="14" t="s">
        <v>32</v>
      </c>
      <c r="AX306" s="14" t="s">
        <v>77</v>
      </c>
      <c r="AY306" s="189" t="s">
        <v>124</v>
      </c>
    </row>
    <row r="307" s="13" customFormat="1">
      <c r="A307" s="13"/>
      <c r="B307" s="180"/>
      <c r="C307" s="13"/>
      <c r="D307" s="181" t="s">
        <v>133</v>
      </c>
      <c r="E307" s="182" t="s">
        <v>1</v>
      </c>
      <c r="F307" s="183" t="s">
        <v>137</v>
      </c>
      <c r="G307" s="13"/>
      <c r="H307" s="182" t="s">
        <v>1</v>
      </c>
      <c r="I307" s="184"/>
      <c r="J307" s="13"/>
      <c r="K307" s="13"/>
      <c r="L307" s="180"/>
      <c r="M307" s="185"/>
      <c r="N307" s="186"/>
      <c r="O307" s="186"/>
      <c r="P307" s="186"/>
      <c r="Q307" s="186"/>
      <c r="R307" s="186"/>
      <c r="S307" s="186"/>
      <c r="T307" s="18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2" t="s">
        <v>133</v>
      </c>
      <c r="AU307" s="182" t="s">
        <v>86</v>
      </c>
      <c r="AV307" s="13" t="s">
        <v>33</v>
      </c>
      <c r="AW307" s="13" t="s">
        <v>32</v>
      </c>
      <c r="AX307" s="13" t="s">
        <v>77</v>
      </c>
      <c r="AY307" s="182" t="s">
        <v>124</v>
      </c>
    </row>
    <row r="308" s="14" customFormat="1">
      <c r="A308" s="14"/>
      <c r="B308" s="188"/>
      <c r="C308" s="14"/>
      <c r="D308" s="181" t="s">
        <v>133</v>
      </c>
      <c r="E308" s="189" t="s">
        <v>1</v>
      </c>
      <c r="F308" s="190" t="s">
        <v>33</v>
      </c>
      <c r="G308" s="14"/>
      <c r="H308" s="191">
        <v>1</v>
      </c>
      <c r="I308" s="192"/>
      <c r="J308" s="14"/>
      <c r="K308" s="14"/>
      <c r="L308" s="188"/>
      <c r="M308" s="193"/>
      <c r="N308" s="194"/>
      <c r="O308" s="194"/>
      <c r="P308" s="194"/>
      <c r="Q308" s="194"/>
      <c r="R308" s="194"/>
      <c r="S308" s="194"/>
      <c r="T308" s="19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89" t="s">
        <v>133</v>
      </c>
      <c r="AU308" s="189" t="s">
        <v>86</v>
      </c>
      <c r="AV308" s="14" t="s">
        <v>86</v>
      </c>
      <c r="AW308" s="14" t="s">
        <v>32</v>
      </c>
      <c r="AX308" s="14" t="s">
        <v>77</v>
      </c>
      <c r="AY308" s="189" t="s">
        <v>124</v>
      </c>
    </row>
    <row r="309" s="15" customFormat="1">
      <c r="A309" s="15"/>
      <c r="B309" s="196"/>
      <c r="C309" s="15"/>
      <c r="D309" s="181" t="s">
        <v>133</v>
      </c>
      <c r="E309" s="197" t="s">
        <v>1</v>
      </c>
      <c r="F309" s="198" t="s">
        <v>139</v>
      </c>
      <c r="G309" s="15"/>
      <c r="H309" s="199">
        <v>5</v>
      </c>
      <c r="I309" s="200"/>
      <c r="J309" s="15"/>
      <c r="K309" s="15"/>
      <c r="L309" s="196"/>
      <c r="M309" s="201"/>
      <c r="N309" s="202"/>
      <c r="O309" s="202"/>
      <c r="P309" s="202"/>
      <c r="Q309" s="202"/>
      <c r="R309" s="202"/>
      <c r="S309" s="202"/>
      <c r="T309" s="203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197" t="s">
        <v>133</v>
      </c>
      <c r="AU309" s="197" t="s">
        <v>86</v>
      </c>
      <c r="AV309" s="15" t="s">
        <v>131</v>
      </c>
      <c r="AW309" s="15" t="s">
        <v>32</v>
      </c>
      <c r="AX309" s="15" t="s">
        <v>33</v>
      </c>
      <c r="AY309" s="197" t="s">
        <v>124</v>
      </c>
    </row>
    <row r="310" s="2" customFormat="1" ht="24.15" customHeight="1">
      <c r="A310" s="37"/>
      <c r="B310" s="166"/>
      <c r="C310" s="167" t="s">
        <v>339</v>
      </c>
      <c r="D310" s="167" t="s">
        <v>127</v>
      </c>
      <c r="E310" s="168" t="s">
        <v>340</v>
      </c>
      <c r="F310" s="169" t="s">
        <v>341</v>
      </c>
      <c r="G310" s="170" t="s">
        <v>269</v>
      </c>
      <c r="H310" s="214"/>
      <c r="I310" s="172"/>
      <c r="J310" s="173">
        <f>ROUND(I310*H310,1)</f>
        <v>0</v>
      </c>
      <c r="K310" s="169" t="s">
        <v>143</v>
      </c>
      <c r="L310" s="38"/>
      <c r="M310" s="174" t="s">
        <v>1</v>
      </c>
      <c r="N310" s="175" t="s">
        <v>42</v>
      </c>
      <c r="O310" s="76"/>
      <c r="P310" s="176">
        <f>O310*H310</f>
        <v>0</v>
      </c>
      <c r="Q310" s="176">
        <v>0</v>
      </c>
      <c r="R310" s="176">
        <f>Q310*H310</f>
        <v>0</v>
      </c>
      <c r="S310" s="176">
        <v>0</v>
      </c>
      <c r="T310" s="17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78" t="s">
        <v>188</v>
      </c>
      <c r="AT310" s="178" t="s">
        <v>127</v>
      </c>
      <c r="AU310" s="178" t="s">
        <v>86</v>
      </c>
      <c r="AY310" s="18" t="s">
        <v>124</v>
      </c>
      <c r="BE310" s="179">
        <f>IF(N310="základní",J310,0)</f>
        <v>0</v>
      </c>
      <c r="BF310" s="179">
        <f>IF(N310="snížená",J310,0)</f>
        <v>0</v>
      </c>
      <c r="BG310" s="179">
        <f>IF(N310="zákl. přenesená",J310,0)</f>
        <v>0</v>
      </c>
      <c r="BH310" s="179">
        <f>IF(N310="sníž. přenesená",J310,0)</f>
        <v>0</v>
      </c>
      <c r="BI310" s="179">
        <f>IF(N310="nulová",J310,0)</f>
        <v>0</v>
      </c>
      <c r="BJ310" s="18" t="s">
        <v>33</v>
      </c>
      <c r="BK310" s="179">
        <f>ROUND(I310*H310,1)</f>
        <v>0</v>
      </c>
      <c r="BL310" s="18" t="s">
        <v>188</v>
      </c>
      <c r="BM310" s="178" t="s">
        <v>342</v>
      </c>
    </row>
    <row r="311" s="12" customFormat="1" ht="22.8" customHeight="1">
      <c r="A311" s="12"/>
      <c r="B311" s="153"/>
      <c r="C311" s="12"/>
      <c r="D311" s="154" t="s">
        <v>76</v>
      </c>
      <c r="E311" s="164" t="s">
        <v>343</v>
      </c>
      <c r="F311" s="164" t="s">
        <v>344</v>
      </c>
      <c r="G311" s="12"/>
      <c r="H311" s="12"/>
      <c r="I311" s="156"/>
      <c r="J311" s="165">
        <f>BK311</f>
        <v>0</v>
      </c>
      <c r="K311" s="12"/>
      <c r="L311" s="153"/>
      <c r="M311" s="158"/>
      <c r="N311" s="159"/>
      <c r="O311" s="159"/>
      <c r="P311" s="160">
        <f>SUM(P312:P317)</f>
        <v>0</v>
      </c>
      <c r="Q311" s="159"/>
      <c r="R311" s="160">
        <f>SUM(R312:R317)</f>
        <v>1.7490288000000001</v>
      </c>
      <c r="S311" s="159"/>
      <c r="T311" s="161">
        <f>SUM(T312:T317)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54" t="s">
        <v>86</v>
      </c>
      <c r="AT311" s="162" t="s">
        <v>76</v>
      </c>
      <c r="AU311" s="162" t="s">
        <v>33</v>
      </c>
      <c r="AY311" s="154" t="s">
        <v>124</v>
      </c>
      <c r="BK311" s="163">
        <f>SUM(BK312:BK317)</f>
        <v>0</v>
      </c>
    </row>
    <row r="312" s="2" customFormat="1" ht="37.8" customHeight="1">
      <c r="A312" s="37"/>
      <c r="B312" s="166"/>
      <c r="C312" s="167" t="s">
        <v>345</v>
      </c>
      <c r="D312" s="167" t="s">
        <v>127</v>
      </c>
      <c r="E312" s="168" t="s">
        <v>346</v>
      </c>
      <c r="F312" s="169" t="s">
        <v>347</v>
      </c>
      <c r="G312" s="170" t="s">
        <v>142</v>
      </c>
      <c r="H312" s="171">
        <v>62.960000000000001</v>
      </c>
      <c r="I312" s="172"/>
      <c r="J312" s="173">
        <f>ROUND(I312*H312,1)</f>
        <v>0</v>
      </c>
      <c r="K312" s="169" t="s">
        <v>1</v>
      </c>
      <c r="L312" s="38"/>
      <c r="M312" s="174" t="s">
        <v>1</v>
      </c>
      <c r="N312" s="175" t="s">
        <v>42</v>
      </c>
      <c r="O312" s="76"/>
      <c r="P312" s="176">
        <f>O312*H312</f>
        <v>0</v>
      </c>
      <c r="Q312" s="176">
        <v>0.027779999999999999</v>
      </c>
      <c r="R312" s="176">
        <f>Q312*H312</f>
        <v>1.7490288000000001</v>
      </c>
      <c r="S312" s="176">
        <v>0</v>
      </c>
      <c r="T312" s="17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78" t="s">
        <v>188</v>
      </c>
      <c r="AT312" s="178" t="s">
        <v>127</v>
      </c>
      <c r="AU312" s="178" t="s">
        <v>86</v>
      </c>
      <c r="AY312" s="18" t="s">
        <v>124</v>
      </c>
      <c r="BE312" s="179">
        <f>IF(N312="základní",J312,0)</f>
        <v>0</v>
      </c>
      <c r="BF312" s="179">
        <f>IF(N312="snížená",J312,0)</f>
        <v>0</v>
      </c>
      <c r="BG312" s="179">
        <f>IF(N312="zákl. přenesená",J312,0)</f>
        <v>0</v>
      </c>
      <c r="BH312" s="179">
        <f>IF(N312="sníž. přenesená",J312,0)</f>
        <v>0</v>
      </c>
      <c r="BI312" s="179">
        <f>IF(N312="nulová",J312,0)</f>
        <v>0</v>
      </c>
      <c r="BJ312" s="18" t="s">
        <v>33</v>
      </c>
      <c r="BK312" s="179">
        <f>ROUND(I312*H312,1)</f>
        <v>0</v>
      </c>
      <c r="BL312" s="18" t="s">
        <v>188</v>
      </c>
      <c r="BM312" s="178" t="s">
        <v>348</v>
      </c>
    </row>
    <row r="313" s="13" customFormat="1">
      <c r="A313" s="13"/>
      <c r="B313" s="180"/>
      <c r="C313" s="13"/>
      <c r="D313" s="181" t="s">
        <v>133</v>
      </c>
      <c r="E313" s="182" t="s">
        <v>1</v>
      </c>
      <c r="F313" s="183" t="s">
        <v>227</v>
      </c>
      <c r="G313" s="13"/>
      <c r="H313" s="182" t="s">
        <v>1</v>
      </c>
      <c r="I313" s="184"/>
      <c r="J313" s="13"/>
      <c r="K313" s="13"/>
      <c r="L313" s="180"/>
      <c r="M313" s="185"/>
      <c r="N313" s="186"/>
      <c r="O313" s="186"/>
      <c r="P313" s="186"/>
      <c r="Q313" s="186"/>
      <c r="R313" s="186"/>
      <c r="S313" s="186"/>
      <c r="T313" s="18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82" t="s">
        <v>133</v>
      </c>
      <c r="AU313" s="182" t="s">
        <v>86</v>
      </c>
      <c r="AV313" s="13" t="s">
        <v>33</v>
      </c>
      <c r="AW313" s="13" t="s">
        <v>32</v>
      </c>
      <c r="AX313" s="13" t="s">
        <v>77</v>
      </c>
      <c r="AY313" s="182" t="s">
        <v>124</v>
      </c>
    </row>
    <row r="314" s="14" customFormat="1">
      <c r="A314" s="14"/>
      <c r="B314" s="188"/>
      <c r="C314" s="14"/>
      <c r="D314" s="181" t="s">
        <v>133</v>
      </c>
      <c r="E314" s="189" t="s">
        <v>1</v>
      </c>
      <c r="F314" s="190" t="s">
        <v>349</v>
      </c>
      <c r="G314" s="14"/>
      <c r="H314" s="191">
        <v>49.520000000000003</v>
      </c>
      <c r="I314" s="192"/>
      <c r="J314" s="14"/>
      <c r="K314" s="14"/>
      <c r="L314" s="188"/>
      <c r="M314" s="193"/>
      <c r="N314" s="194"/>
      <c r="O314" s="194"/>
      <c r="P314" s="194"/>
      <c r="Q314" s="194"/>
      <c r="R314" s="194"/>
      <c r="S314" s="194"/>
      <c r="T314" s="19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89" t="s">
        <v>133</v>
      </c>
      <c r="AU314" s="189" t="s">
        <v>86</v>
      </c>
      <c r="AV314" s="14" t="s">
        <v>86</v>
      </c>
      <c r="AW314" s="14" t="s">
        <v>32</v>
      </c>
      <c r="AX314" s="14" t="s">
        <v>77</v>
      </c>
      <c r="AY314" s="189" t="s">
        <v>124</v>
      </c>
    </row>
    <row r="315" s="14" customFormat="1">
      <c r="A315" s="14"/>
      <c r="B315" s="188"/>
      <c r="C315" s="14"/>
      <c r="D315" s="181" t="s">
        <v>133</v>
      </c>
      <c r="E315" s="189" t="s">
        <v>1</v>
      </c>
      <c r="F315" s="190" t="s">
        <v>350</v>
      </c>
      <c r="G315" s="14"/>
      <c r="H315" s="191">
        <v>13.44</v>
      </c>
      <c r="I315" s="192"/>
      <c r="J315" s="14"/>
      <c r="K315" s="14"/>
      <c r="L315" s="188"/>
      <c r="M315" s="193"/>
      <c r="N315" s="194"/>
      <c r="O315" s="194"/>
      <c r="P315" s="194"/>
      <c r="Q315" s="194"/>
      <c r="R315" s="194"/>
      <c r="S315" s="194"/>
      <c r="T315" s="19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89" t="s">
        <v>133</v>
      </c>
      <c r="AU315" s="189" t="s">
        <v>86</v>
      </c>
      <c r="AV315" s="14" t="s">
        <v>86</v>
      </c>
      <c r="AW315" s="14" t="s">
        <v>32</v>
      </c>
      <c r="AX315" s="14" t="s">
        <v>77</v>
      </c>
      <c r="AY315" s="189" t="s">
        <v>124</v>
      </c>
    </row>
    <row r="316" s="15" customFormat="1">
      <c r="A316" s="15"/>
      <c r="B316" s="196"/>
      <c r="C316" s="15"/>
      <c r="D316" s="181" t="s">
        <v>133</v>
      </c>
      <c r="E316" s="197" t="s">
        <v>1</v>
      </c>
      <c r="F316" s="198" t="s">
        <v>139</v>
      </c>
      <c r="G316" s="15"/>
      <c r="H316" s="199">
        <v>62.960000000000001</v>
      </c>
      <c r="I316" s="200"/>
      <c r="J316" s="15"/>
      <c r="K316" s="15"/>
      <c r="L316" s="196"/>
      <c r="M316" s="201"/>
      <c r="N316" s="202"/>
      <c r="O316" s="202"/>
      <c r="P316" s="202"/>
      <c r="Q316" s="202"/>
      <c r="R316" s="202"/>
      <c r="S316" s="202"/>
      <c r="T316" s="20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197" t="s">
        <v>133</v>
      </c>
      <c r="AU316" s="197" t="s">
        <v>86</v>
      </c>
      <c r="AV316" s="15" t="s">
        <v>131</v>
      </c>
      <c r="AW316" s="15" t="s">
        <v>32</v>
      </c>
      <c r="AX316" s="15" t="s">
        <v>33</v>
      </c>
      <c r="AY316" s="197" t="s">
        <v>124</v>
      </c>
    </row>
    <row r="317" s="2" customFormat="1" ht="24.15" customHeight="1">
      <c r="A317" s="37"/>
      <c r="B317" s="166"/>
      <c r="C317" s="167" t="s">
        <v>351</v>
      </c>
      <c r="D317" s="167" t="s">
        <v>127</v>
      </c>
      <c r="E317" s="168" t="s">
        <v>352</v>
      </c>
      <c r="F317" s="169" t="s">
        <v>353</v>
      </c>
      <c r="G317" s="170" t="s">
        <v>269</v>
      </c>
      <c r="H317" s="214"/>
      <c r="I317" s="172"/>
      <c r="J317" s="173">
        <f>ROUND(I317*H317,1)</f>
        <v>0</v>
      </c>
      <c r="K317" s="169" t="s">
        <v>143</v>
      </c>
      <c r="L317" s="38"/>
      <c r="M317" s="174" t="s">
        <v>1</v>
      </c>
      <c r="N317" s="175" t="s">
        <v>42</v>
      </c>
      <c r="O317" s="76"/>
      <c r="P317" s="176">
        <f>O317*H317</f>
        <v>0</v>
      </c>
      <c r="Q317" s="176">
        <v>0</v>
      </c>
      <c r="R317" s="176">
        <f>Q317*H317</f>
        <v>0</v>
      </c>
      <c r="S317" s="176">
        <v>0</v>
      </c>
      <c r="T317" s="17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78" t="s">
        <v>188</v>
      </c>
      <c r="AT317" s="178" t="s">
        <v>127</v>
      </c>
      <c r="AU317" s="178" t="s">
        <v>86</v>
      </c>
      <c r="AY317" s="18" t="s">
        <v>124</v>
      </c>
      <c r="BE317" s="179">
        <f>IF(N317="základní",J317,0)</f>
        <v>0</v>
      </c>
      <c r="BF317" s="179">
        <f>IF(N317="snížená",J317,0)</f>
        <v>0</v>
      </c>
      <c r="BG317" s="179">
        <f>IF(N317="zákl. přenesená",J317,0)</f>
        <v>0</v>
      </c>
      <c r="BH317" s="179">
        <f>IF(N317="sníž. přenesená",J317,0)</f>
        <v>0</v>
      </c>
      <c r="BI317" s="179">
        <f>IF(N317="nulová",J317,0)</f>
        <v>0</v>
      </c>
      <c r="BJ317" s="18" t="s">
        <v>33</v>
      </c>
      <c r="BK317" s="179">
        <f>ROUND(I317*H317,1)</f>
        <v>0</v>
      </c>
      <c r="BL317" s="18" t="s">
        <v>188</v>
      </c>
      <c r="BM317" s="178" t="s">
        <v>354</v>
      </c>
    </row>
    <row r="318" s="12" customFormat="1" ht="22.8" customHeight="1">
      <c r="A318" s="12"/>
      <c r="B318" s="153"/>
      <c r="C318" s="12"/>
      <c r="D318" s="154" t="s">
        <v>76</v>
      </c>
      <c r="E318" s="164" t="s">
        <v>355</v>
      </c>
      <c r="F318" s="164" t="s">
        <v>356</v>
      </c>
      <c r="G318" s="12"/>
      <c r="H318" s="12"/>
      <c r="I318" s="156"/>
      <c r="J318" s="165">
        <f>BK318</f>
        <v>0</v>
      </c>
      <c r="K318" s="12"/>
      <c r="L318" s="153"/>
      <c r="M318" s="158"/>
      <c r="N318" s="159"/>
      <c r="O318" s="159"/>
      <c r="P318" s="160">
        <f>SUM(P319:P324)</f>
        <v>0</v>
      </c>
      <c r="Q318" s="159"/>
      <c r="R318" s="160">
        <f>SUM(R319:R324)</f>
        <v>0</v>
      </c>
      <c r="S318" s="159"/>
      <c r="T318" s="161">
        <f>SUM(T319:T324)</f>
        <v>0.30980199999999997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154" t="s">
        <v>86</v>
      </c>
      <c r="AT318" s="162" t="s">
        <v>76</v>
      </c>
      <c r="AU318" s="162" t="s">
        <v>33</v>
      </c>
      <c r="AY318" s="154" t="s">
        <v>124</v>
      </c>
      <c r="BK318" s="163">
        <f>SUM(BK319:BK324)</f>
        <v>0</v>
      </c>
    </row>
    <row r="319" s="2" customFormat="1" ht="24.15" customHeight="1">
      <c r="A319" s="37"/>
      <c r="B319" s="166"/>
      <c r="C319" s="167" t="s">
        <v>357</v>
      </c>
      <c r="D319" s="167" t="s">
        <v>127</v>
      </c>
      <c r="E319" s="168" t="s">
        <v>358</v>
      </c>
      <c r="F319" s="169" t="s">
        <v>359</v>
      </c>
      <c r="G319" s="170" t="s">
        <v>130</v>
      </c>
      <c r="H319" s="171">
        <v>162.19999999999999</v>
      </c>
      <c r="I319" s="172"/>
      <c r="J319" s="173">
        <f>ROUND(I319*H319,1)</f>
        <v>0</v>
      </c>
      <c r="K319" s="169" t="s">
        <v>143</v>
      </c>
      <c r="L319" s="38"/>
      <c r="M319" s="174" t="s">
        <v>1</v>
      </c>
      <c r="N319" s="175" t="s">
        <v>42</v>
      </c>
      <c r="O319" s="76"/>
      <c r="P319" s="176">
        <f>O319*H319</f>
        <v>0</v>
      </c>
      <c r="Q319" s="176">
        <v>0</v>
      </c>
      <c r="R319" s="176">
        <f>Q319*H319</f>
        <v>0</v>
      </c>
      <c r="S319" s="176">
        <v>0.00191</v>
      </c>
      <c r="T319" s="177">
        <f>S319*H319</f>
        <v>0.30980199999999997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78" t="s">
        <v>188</v>
      </c>
      <c r="AT319" s="178" t="s">
        <v>127</v>
      </c>
      <c r="AU319" s="178" t="s">
        <v>86</v>
      </c>
      <c r="AY319" s="18" t="s">
        <v>124</v>
      </c>
      <c r="BE319" s="179">
        <f>IF(N319="základní",J319,0)</f>
        <v>0</v>
      </c>
      <c r="BF319" s="179">
        <f>IF(N319="snížená",J319,0)</f>
        <v>0</v>
      </c>
      <c r="BG319" s="179">
        <f>IF(N319="zákl. přenesená",J319,0)</f>
        <v>0</v>
      </c>
      <c r="BH319" s="179">
        <f>IF(N319="sníž. přenesená",J319,0)</f>
        <v>0</v>
      </c>
      <c r="BI319" s="179">
        <f>IF(N319="nulová",J319,0)</f>
        <v>0</v>
      </c>
      <c r="BJ319" s="18" t="s">
        <v>33</v>
      </c>
      <c r="BK319" s="179">
        <f>ROUND(I319*H319,1)</f>
        <v>0</v>
      </c>
      <c r="BL319" s="18" t="s">
        <v>188</v>
      </c>
      <c r="BM319" s="178" t="s">
        <v>360</v>
      </c>
    </row>
    <row r="320" s="13" customFormat="1">
      <c r="A320" s="13"/>
      <c r="B320" s="180"/>
      <c r="C320" s="13"/>
      <c r="D320" s="181" t="s">
        <v>133</v>
      </c>
      <c r="E320" s="182" t="s">
        <v>1</v>
      </c>
      <c r="F320" s="183" t="s">
        <v>227</v>
      </c>
      <c r="G320" s="13"/>
      <c r="H320" s="182" t="s">
        <v>1</v>
      </c>
      <c r="I320" s="184"/>
      <c r="J320" s="13"/>
      <c r="K320" s="13"/>
      <c r="L320" s="180"/>
      <c r="M320" s="185"/>
      <c r="N320" s="186"/>
      <c r="O320" s="186"/>
      <c r="P320" s="186"/>
      <c r="Q320" s="186"/>
      <c r="R320" s="186"/>
      <c r="S320" s="186"/>
      <c r="T320" s="18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2" t="s">
        <v>133</v>
      </c>
      <c r="AU320" s="182" t="s">
        <v>86</v>
      </c>
      <c r="AV320" s="13" t="s">
        <v>33</v>
      </c>
      <c r="AW320" s="13" t="s">
        <v>32</v>
      </c>
      <c r="AX320" s="13" t="s">
        <v>77</v>
      </c>
      <c r="AY320" s="182" t="s">
        <v>124</v>
      </c>
    </row>
    <row r="321" s="14" customFormat="1">
      <c r="A321" s="14"/>
      <c r="B321" s="188"/>
      <c r="C321" s="14"/>
      <c r="D321" s="181" t="s">
        <v>133</v>
      </c>
      <c r="E321" s="189" t="s">
        <v>1</v>
      </c>
      <c r="F321" s="190" t="s">
        <v>228</v>
      </c>
      <c r="G321" s="14"/>
      <c r="H321" s="191">
        <v>123.8</v>
      </c>
      <c r="I321" s="192"/>
      <c r="J321" s="14"/>
      <c r="K321" s="14"/>
      <c r="L321" s="188"/>
      <c r="M321" s="193"/>
      <c r="N321" s="194"/>
      <c r="O321" s="194"/>
      <c r="P321" s="194"/>
      <c r="Q321" s="194"/>
      <c r="R321" s="194"/>
      <c r="S321" s="194"/>
      <c r="T321" s="19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89" t="s">
        <v>133</v>
      </c>
      <c r="AU321" s="189" t="s">
        <v>86</v>
      </c>
      <c r="AV321" s="14" t="s">
        <v>86</v>
      </c>
      <c r="AW321" s="14" t="s">
        <v>32</v>
      </c>
      <c r="AX321" s="14" t="s">
        <v>77</v>
      </c>
      <c r="AY321" s="189" t="s">
        <v>124</v>
      </c>
    </row>
    <row r="322" s="14" customFormat="1">
      <c r="A322" s="14"/>
      <c r="B322" s="188"/>
      <c r="C322" s="14"/>
      <c r="D322" s="181" t="s">
        <v>133</v>
      </c>
      <c r="E322" s="189" t="s">
        <v>1</v>
      </c>
      <c r="F322" s="190" t="s">
        <v>361</v>
      </c>
      <c r="G322" s="14"/>
      <c r="H322" s="191">
        <v>38.399999999999999</v>
      </c>
      <c r="I322" s="192"/>
      <c r="J322" s="14"/>
      <c r="K322" s="14"/>
      <c r="L322" s="188"/>
      <c r="M322" s="193"/>
      <c r="N322" s="194"/>
      <c r="O322" s="194"/>
      <c r="P322" s="194"/>
      <c r="Q322" s="194"/>
      <c r="R322" s="194"/>
      <c r="S322" s="194"/>
      <c r="T322" s="19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189" t="s">
        <v>133</v>
      </c>
      <c r="AU322" s="189" t="s">
        <v>86</v>
      </c>
      <c r="AV322" s="14" t="s">
        <v>86</v>
      </c>
      <c r="AW322" s="14" t="s">
        <v>32</v>
      </c>
      <c r="AX322" s="14" t="s">
        <v>77</v>
      </c>
      <c r="AY322" s="189" t="s">
        <v>124</v>
      </c>
    </row>
    <row r="323" s="15" customFormat="1">
      <c r="A323" s="15"/>
      <c r="B323" s="196"/>
      <c r="C323" s="15"/>
      <c r="D323" s="181" t="s">
        <v>133</v>
      </c>
      <c r="E323" s="197" t="s">
        <v>1</v>
      </c>
      <c r="F323" s="198" t="s">
        <v>139</v>
      </c>
      <c r="G323" s="15"/>
      <c r="H323" s="199">
        <v>162.19999999999999</v>
      </c>
      <c r="I323" s="200"/>
      <c r="J323" s="15"/>
      <c r="K323" s="15"/>
      <c r="L323" s="196"/>
      <c r="M323" s="201"/>
      <c r="N323" s="202"/>
      <c r="O323" s="202"/>
      <c r="P323" s="202"/>
      <c r="Q323" s="202"/>
      <c r="R323" s="202"/>
      <c r="S323" s="202"/>
      <c r="T323" s="203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197" t="s">
        <v>133</v>
      </c>
      <c r="AU323" s="197" t="s">
        <v>86</v>
      </c>
      <c r="AV323" s="15" t="s">
        <v>131</v>
      </c>
      <c r="AW323" s="15" t="s">
        <v>32</v>
      </c>
      <c r="AX323" s="15" t="s">
        <v>33</v>
      </c>
      <c r="AY323" s="197" t="s">
        <v>124</v>
      </c>
    </row>
    <row r="324" s="2" customFormat="1" ht="24.15" customHeight="1">
      <c r="A324" s="37"/>
      <c r="B324" s="166"/>
      <c r="C324" s="167" t="s">
        <v>362</v>
      </c>
      <c r="D324" s="167" t="s">
        <v>127</v>
      </c>
      <c r="E324" s="168" t="s">
        <v>363</v>
      </c>
      <c r="F324" s="169" t="s">
        <v>364</v>
      </c>
      <c r="G324" s="170" t="s">
        <v>269</v>
      </c>
      <c r="H324" s="214"/>
      <c r="I324" s="172"/>
      <c r="J324" s="173">
        <f>ROUND(I324*H324,1)</f>
        <v>0</v>
      </c>
      <c r="K324" s="169" t="s">
        <v>143</v>
      </c>
      <c r="L324" s="38"/>
      <c r="M324" s="174" t="s">
        <v>1</v>
      </c>
      <c r="N324" s="175" t="s">
        <v>42</v>
      </c>
      <c r="O324" s="76"/>
      <c r="P324" s="176">
        <f>O324*H324</f>
        <v>0</v>
      </c>
      <c r="Q324" s="176">
        <v>0</v>
      </c>
      <c r="R324" s="176">
        <f>Q324*H324</f>
        <v>0</v>
      </c>
      <c r="S324" s="176">
        <v>0</v>
      </c>
      <c r="T324" s="177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78" t="s">
        <v>188</v>
      </c>
      <c r="AT324" s="178" t="s">
        <v>127</v>
      </c>
      <c r="AU324" s="178" t="s">
        <v>86</v>
      </c>
      <c r="AY324" s="18" t="s">
        <v>124</v>
      </c>
      <c r="BE324" s="179">
        <f>IF(N324="základní",J324,0)</f>
        <v>0</v>
      </c>
      <c r="BF324" s="179">
        <f>IF(N324="snížená",J324,0)</f>
        <v>0</v>
      </c>
      <c r="BG324" s="179">
        <f>IF(N324="zákl. přenesená",J324,0)</f>
        <v>0</v>
      </c>
      <c r="BH324" s="179">
        <f>IF(N324="sníž. přenesená",J324,0)</f>
        <v>0</v>
      </c>
      <c r="BI324" s="179">
        <f>IF(N324="nulová",J324,0)</f>
        <v>0</v>
      </c>
      <c r="BJ324" s="18" t="s">
        <v>33</v>
      </c>
      <c r="BK324" s="179">
        <f>ROUND(I324*H324,1)</f>
        <v>0</v>
      </c>
      <c r="BL324" s="18" t="s">
        <v>188</v>
      </c>
      <c r="BM324" s="178" t="s">
        <v>365</v>
      </c>
    </row>
    <row r="325" s="12" customFormat="1" ht="22.8" customHeight="1">
      <c r="A325" s="12"/>
      <c r="B325" s="153"/>
      <c r="C325" s="12"/>
      <c r="D325" s="154" t="s">
        <v>76</v>
      </c>
      <c r="E325" s="164" t="s">
        <v>366</v>
      </c>
      <c r="F325" s="164" t="s">
        <v>367</v>
      </c>
      <c r="G325" s="12"/>
      <c r="H325" s="12"/>
      <c r="I325" s="156"/>
      <c r="J325" s="165">
        <f>BK325</f>
        <v>0</v>
      </c>
      <c r="K325" s="12"/>
      <c r="L325" s="153"/>
      <c r="M325" s="158"/>
      <c r="N325" s="159"/>
      <c r="O325" s="159"/>
      <c r="P325" s="160">
        <f>SUM(P326:P335)</f>
        <v>0</v>
      </c>
      <c r="Q325" s="159"/>
      <c r="R325" s="160">
        <f>SUM(R326:R335)</f>
        <v>0.024958399999999999</v>
      </c>
      <c r="S325" s="159"/>
      <c r="T325" s="161">
        <f>SUM(T326:T335)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154" t="s">
        <v>86</v>
      </c>
      <c r="AT325" s="162" t="s">
        <v>76</v>
      </c>
      <c r="AU325" s="162" t="s">
        <v>33</v>
      </c>
      <c r="AY325" s="154" t="s">
        <v>124</v>
      </c>
      <c r="BK325" s="163">
        <f>SUM(BK326:BK335)</f>
        <v>0</v>
      </c>
    </row>
    <row r="326" s="2" customFormat="1" ht="24.15" customHeight="1">
      <c r="A326" s="37"/>
      <c r="B326" s="166"/>
      <c r="C326" s="167" t="s">
        <v>368</v>
      </c>
      <c r="D326" s="167" t="s">
        <v>127</v>
      </c>
      <c r="E326" s="168" t="s">
        <v>369</v>
      </c>
      <c r="F326" s="169" t="s">
        <v>370</v>
      </c>
      <c r="G326" s="170" t="s">
        <v>236</v>
      </c>
      <c r="H326" s="171">
        <v>16</v>
      </c>
      <c r="I326" s="172"/>
      <c r="J326" s="173">
        <f>ROUND(I326*H326,1)</f>
        <v>0</v>
      </c>
      <c r="K326" s="169" t="s">
        <v>143</v>
      </c>
      <c r="L326" s="38"/>
      <c r="M326" s="174" t="s">
        <v>1</v>
      </c>
      <c r="N326" s="175" t="s">
        <v>42</v>
      </c>
      <c r="O326" s="76"/>
      <c r="P326" s="176">
        <f>O326*H326</f>
        <v>0</v>
      </c>
      <c r="Q326" s="176">
        <v>0.00016990000000000001</v>
      </c>
      <c r="R326" s="176">
        <f>Q326*H326</f>
        <v>0.0027184000000000002</v>
      </c>
      <c r="S326" s="176">
        <v>0</v>
      </c>
      <c r="T326" s="17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78" t="s">
        <v>188</v>
      </c>
      <c r="AT326" s="178" t="s">
        <v>127</v>
      </c>
      <c r="AU326" s="178" t="s">
        <v>86</v>
      </c>
      <c r="AY326" s="18" t="s">
        <v>124</v>
      </c>
      <c r="BE326" s="179">
        <f>IF(N326="základní",J326,0)</f>
        <v>0</v>
      </c>
      <c r="BF326" s="179">
        <f>IF(N326="snížená",J326,0)</f>
        <v>0</v>
      </c>
      <c r="BG326" s="179">
        <f>IF(N326="zákl. přenesená",J326,0)</f>
        <v>0</v>
      </c>
      <c r="BH326" s="179">
        <f>IF(N326="sníž. přenesená",J326,0)</f>
        <v>0</v>
      </c>
      <c r="BI326" s="179">
        <f>IF(N326="nulová",J326,0)</f>
        <v>0</v>
      </c>
      <c r="BJ326" s="18" t="s">
        <v>33</v>
      </c>
      <c r="BK326" s="179">
        <f>ROUND(I326*H326,1)</f>
        <v>0</v>
      </c>
      <c r="BL326" s="18" t="s">
        <v>188</v>
      </c>
      <c r="BM326" s="178" t="s">
        <v>371</v>
      </c>
    </row>
    <row r="327" s="13" customFormat="1">
      <c r="A327" s="13"/>
      <c r="B327" s="180"/>
      <c r="C327" s="13"/>
      <c r="D327" s="181" t="s">
        <v>133</v>
      </c>
      <c r="E327" s="182" t="s">
        <v>1</v>
      </c>
      <c r="F327" s="183" t="s">
        <v>135</v>
      </c>
      <c r="G327" s="13"/>
      <c r="H327" s="182" t="s">
        <v>1</v>
      </c>
      <c r="I327" s="184"/>
      <c r="J327" s="13"/>
      <c r="K327" s="13"/>
      <c r="L327" s="180"/>
      <c r="M327" s="185"/>
      <c r="N327" s="186"/>
      <c r="O327" s="186"/>
      <c r="P327" s="186"/>
      <c r="Q327" s="186"/>
      <c r="R327" s="186"/>
      <c r="S327" s="186"/>
      <c r="T327" s="18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2" t="s">
        <v>133</v>
      </c>
      <c r="AU327" s="182" t="s">
        <v>86</v>
      </c>
      <c r="AV327" s="13" t="s">
        <v>33</v>
      </c>
      <c r="AW327" s="13" t="s">
        <v>32</v>
      </c>
      <c r="AX327" s="13" t="s">
        <v>77</v>
      </c>
      <c r="AY327" s="182" t="s">
        <v>124</v>
      </c>
    </row>
    <row r="328" s="14" customFormat="1">
      <c r="A328" s="14"/>
      <c r="B328" s="188"/>
      <c r="C328" s="14"/>
      <c r="D328" s="181" t="s">
        <v>133</v>
      </c>
      <c r="E328" s="189" t="s">
        <v>1</v>
      </c>
      <c r="F328" s="190" t="s">
        <v>372</v>
      </c>
      <c r="G328" s="14"/>
      <c r="H328" s="191">
        <v>12</v>
      </c>
      <c r="I328" s="192"/>
      <c r="J328" s="14"/>
      <c r="K328" s="14"/>
      <c r="L328" s="188"/>
      <c r="M328" s="193"/>
      <c r="N328" s="194"/>
      <c r="O328" s="194"/>
      <c r="P328" s="194"/>
      <c r="Q328" s="194"/>
      <c r="R328" s="194"/>
      <c r="S328" s="194"/>
      <c r="T328" s="19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189" t="s">
        <v>133</v>
      </c>
      <c r="AU328" s="189" t="s">
        <v>86</v>
      </c>
      <c r="AV328" s="14" t="s">
        <v>86</v>
      </c>
      <c r="AW328" s="14" t="s">
        <v>32</v>
      </c>
      <c r="AX328" s="14" t="s">
        <v>77</v>
      </c>
      <c r="AY328" s="189" t="s">
        <v>124</v>
      </c>
    </row>
    <row r="329" s="13" customFormat="1">
      <c r="A329" s="13"/>
      <c r="B329" s="180"/>
      <c r="C329" s="13"/>
      <c r="D329" s="181" t="s">
        <v>133</v>
      </c>
      <c r="E329" s="182" t="s">
        <v>1</v>
      </c>
      <c r="F329" s="183" t="s">
        <v>137</v>
      </c>
      <c r="G329" s="13"/>
      <c r="H329" s="182" t="s">
        <v>1</v>
      </c>
      <c r="I329" s="184"/>
      <c r="J329" s="13"/>
      <c r="K329" s="13"/>
      <c r="L329" s="180"/>
      <c r="M329" s="185"/>
      <c r="N329" s="186"/>
      <c r="O329" s="186"/>
      <c r="P329" s="186"/>
      <c r="Q329" s="186"/>
      <c r="R329" s="186"/>
      <c r="S329" s="186"/>
      <c r="T329" s="18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2" t="s">
        <v>133</v>
      </c>
      <c r="AU329" s="182" t="s">
        <v>86</v>
      </c>
      <c r="AV329" s="13" t="s">
        <v>33</v>
      </c>
      <c r="AW329" s="13" t="s">
        <v>32</v>
      </c>
      <c r="AX329" s="13" t="s">
        <v>77</v>
      </c>
      <c r="AY329" s="182" t="s">
        <v>124</v>
      </c>
    </row>
    <row r="330" s="14" customFormat="1">
      <c r="A330" s="14"/>
      <c r="B330" s="188"/>
      <c r="C330" s="14"/>
      <c r="D330" s="181" t="s">
        <v>133</v>
      </c>
      <c r="E330" s="189" t="s">
        <v>1</v>
      </c>
      <c r="F330" s="190" t="s">
        <v>131</v>
      </c>
      <c r="G330" s="14"/>
      <c r="H330" s="191">
        <v>4</v>
      </c>
      <c r="I330" s="192"/>
      <c r="J330" s="14"/>
      <c r="K330" s="14"/>
      <c r="L330" s="188"/>
      <c r="M330" s="193"/>
      <c r="N330" s="194"/>
      <c r="O330" s="194"/>
      <c r="P330" s="194"/>
      <c r="Q330" s="194"/>
      <c r="R330" s="194"/>
      <c r="S330" s="194"/>
      <c r="T330" s="19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89" t="s">
        <v>133</v>
      </c>
      <c r="AU330" s="189" t="s">
        <v>86</v>
      </c>
      <c r="AV330" s="14" t="s">
        <v>86</v>
      </c>
      <c r="AW330" s="14" t="s">
        <v>32</v>
      </c>
      <c r="AX330" s="14" t="s">
        <v>77</v>
      </c>
      <c r="AY330" s="189" t="s">
        <v>124</v>
      </c>
    </row>
    <row r="331" s="15" customFormat="1">
      <c r="A331" s="15"/>
      <c r="B331" s="196"/>
      <c r="C331" s="15"/>
      <c r="D331" s="181" t="s">
        <v>133</v>
      </c>
      <c r="E331" s="197" t="s">
        <v>1</v>
      </c>
      <c r="F331" s="198" t="s">
        <v>139</v>
      </c>
      <c r="G331" s="15"/>
      <c r="H331" s="199">
        <v>16</v>
      </c>
      <c r="I331" s="200"/>
      <c r="J331" s="15"/>
      <c r="K331" s="15"/>
      <c r="L331" s="196"/>
      <c r="M331" s="201"/>
      <c r="N331" s="202"/>
      <c r="O331" s="202"/>
      <c r="P331" s="202"/>
      <c r="Q331" s="202"/>
      <c r="R331" s="202"/>
      <c r="S331" s="202"/>
      <c r="T331" s="203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197" t="s">
        <v>133</v>
      </c>
      <c r="AU331" s="197" t="s">
        <v>86</v>
      </c>
      <c r="AV331" s="15" t="s">
        <v>131</v>
      </c>
      <c r="AW331" s="15" t="s">
        <v>32</v>
      </c>
      <c r="AX331" s="15" t="s">
        <v>33</v>
      </c>
      <c r="AY331" s="197" t="s">
        <v>124</v>
      </c>
    </row>
    <row r="332" s="2" customFormat="1" ht="37.8" customHeight="1">
      <c r="A332" s="37"/>
      <c r="B332" s="166"/>
      <c r="C332" s="204" t="s">
        <v>373</v>
      </c>
      <c r="D332" s="204" t="s">
        <v>251</v>
      </c>
      <c r="E332" s="205" t="s">
        <v>374</v>
      </c>
      <c r="F332" s="206" t="s">
        <v>375</v>
      </c>
      <c r="G332" s="207" t="s">
        <v>236</v>
      </c>
      <c r="H332" s="208">
        <v>16</v>
      </c>
      <c r="I332" s="209"/>
      <c r="J332" s="210">
        <f>ROUND(I332*H332,1)</f>
        <v>0</v>
      </c>
      <c r="K332" s="206" t="s">
        <v>143</v>
      </c>
      <c r="L332" s="211"/>
      <c r="M332" s="212" t="s">
        <v>1</v>
      </c>
      <c r="N332" s="213" t="s">
        <v>42</v>
      </c>
      <c r="O332" s="76"/>
      <c r="P332" s="176">
        <f>O332*H332</f>
        <v>0</v>
      </c>
      <c r="Q332" s="176">
        <v>0.00115</v>
      </c>
      <c r="R332" s="176">
        <f>Q332*H332</f>
        <v>0.0184</v>
      </c>
      <c r="S332" s="176">
        <v>0</v>
      </c>
      <c r="T332" s="177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78" t="s">
        <v>254</v>
      </c>
      <c r="AT332" s="178" t="s">
        <v>251</v>
      </c>
      <c r="AU332" s="178" t="s">
        <v>86</v>
      </c>
      <c r="AY332" s="18" t="s">
        <v>124</v>
      </c>
      <c r="BE332" s="179">
        <f>IF(N332="základní",J332,0)</f>
        <v>0</v>
      </c>
      <c r="BF332" s="179">
        <f>IF(N332="snížená",J332,0)</f>
        <v>0</v>
      </c>
      <c r="BG332" s="179">
        <f>IF(N332="zákl. přenesená",J332,0)</f>
        <v>0</v>
      </c>
      <c r="BH332" s="179">
        <f>IF(N332="sníž. přenesená",J332,0)</f>
        <v>0</v>
      </c>
      <c r="BI332" s="179">
        <f>IF(N332="nulová",J332,0)</f>
        <v>0</v>
      </c>
      <c r="BJ332" s="18" t="s">
        <v>33</v>
      </c>
      <c r="BK332" s="179">
        <f>ROUND(I332*H332,1)</f>
        <v>0</v>
      </c>
      <c r="BL332" s="18" t="s">
        <v>188</v>
      </c>
      <c r="BM332" s="178" t="s">
        <v>376</v>
      </c>
    </row>
    <row r="333" s="2" customFormat="1" ht="16.5" customHeight="1">
      <c r="A333" s="37"/>
      <c r="B333" s="166"/>
      <c r="C333" s="204" t="s">
        <v>377</v>
      </c>
      <c r="D333" s="204" t="s">
        <v>251</v>
      </c>
      <c r="E333" s="205" t="s">
        <v>378</v>
      </c>
      <c r="F333" s="206" t="s">
        <v>379</v>
      </c>
      <c r="G333" s="207" t="s">
        <v>236</v>
      </c>
      <c r="H333" s="208">
        <v>1</v>
      </c>
      <c r="I333" s="209"/>
      <c r="J333" s="210">
        <f>ROUND(I333*H333,1)</f>
        <v>0</v>
      </c>
      <c r="K333" s="206" t="s">
        <v>1</v>
      </c>
      <c r="L333" s="211"/>
      <c r="M333" s="212" t="s">
        <v>1</v>
      </c>
      <c r="N333" s="213" t="s">
        <v>42</v>
      </c>
      <c r="O333" s="76"/>
      <c r="P333" s="176">
        <f>O333*H333</f>
        <v>0</v>
      </c>
      <c r="Q333" s="176">
        <v>0.0011199999999999999</v>
      </c>
      <c r="R333" s="176">
        <f>Q333*H333</f>
        <v>0.0011199999999999999</v>
      </c>
      <c r="S333" s="176">
        <v>0</v>
      </c>
      <c r="T333" s="17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78" t="s">
        <v>254</v>
      </c>
      <c r="AT333" s="178" t="s">
        <v>251</v>
      </c>
      <c r="AU333" s="178" t="s">
        <v>86</v>
      </c>
      <c r="AY333" s="18" t="s">
        <v>124</v>
      </c>
      <c r="BE333" s="179">
        <f>IF(N333="základní",J333,0)</f>
        <v>0</v>
      </c>
      <c r="BF333" s="179">
        <f>IF(N333="snížená",J333,0)</f>
        <v>0</v>
      </c>
      <c r="BG333" s="179">
        <f>IF(N333="zákl. přenesená",J333,0)</f>
        <v>0</v>
      </c>
      <c r="BH333" s="179">
        <f>IF(N333="sníž. přenesená",J333,0)</f>
        <v>0</v>
      </c>
      <c r="BI333" s="179">
        <f>IF(N333="nulová",J333,0)</f>
        <v>0</v>
      </c>
      <c r="BJ333" s="18" t="s">
        <v>33</v>
      </c>
      <c r="BK333" s="179">
        <f>ROUND(I333*H333,1)</f>
        <v>0</v>
      </c>
      <c r="BL333" s="18" t="s">
        <v>188</v>
      </c>
      <c r="BM333" s="178" t="s">
        <v>380</v>
      </c>
    </row>
    <row r="334" s="2" customFormat="1" ht="37.8" customHeight="1">
      <c r="A334" s="37"/>
      <c r="B334" s="166"/>
      <c r="C334" s="167" t="s">
        <v>381</v>
      </c>
      <c r="D334" s="167" t="s">
        <v>127</v>
      </c>
      <c r="E334" s="168" t="s">
        <v>382</v>
      </c>
      <c r="F334" s="169" t="s">
        <v>383</v>
      </c>
      <c r="G334" s="170" t="s">
        <v>236</v>
      </c>
      <c r="H334" s="171">
        <v>16</v>
      </c>
      <c r="I334" s="172"/>
      <c r="J334" s="173">
        <f>ROUND(I334*H334,1)</f>
        <v>0</v>
      </c>
      <c r="K334" s="169" t="s">
        <v>1</v>
      </c>
      <c r="L334" s="38"/>
      <c r="M334" s="174" t="s">
        <v>1</v>
      </c>
      <c r="N334" s="175" t="s">
        <v>42</v>
      </c>
      <c r="O334" s="76"/>
      <c r="P334" s="176">
        <f>O334*H334</f>
        <v>0</v>
      </c>
      <c r="Q334" s="176">
        <v>0.00017000000000000001</v>
      </c>
      <c r="R334" s="176">
        <f>Q334*H334</f>
        <v>0.0027200000000000002</v>
      </c>
      <c r="S334" s="176">
        <v>0</v>
      </c>
      <c r="T334" s="17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78" t="s">
        <v>188</v>
      </c>
      <c r="AT334" s="178" t="s">
        <v>127</v>
      </c>
      <c r="AU334" s="178" t="s">
        <v>86</v>
      </c>
      <c r="AY334" s="18" t="s">
        <v>124</v>
      </c>
      <c r="BE334" s="179">
        <f>IF(N334="základní",J334,0)</f>
        <v>0</v>
      </c>
      <c r="BF334" s="179">
        <f>IF(N334="snížená",J334,0)</f>
        <v>0</v>
      </c>
      <c r="BG334" s="179">
        <f>IF(N334="zákl. přenesená",J334,0)</f>
        <v>0</v>
      </c>
      <c r="BH334" s="179">
        <f>IF(N334="sníž. přenesená",J334,0)</f>
        <v>0</v>
      </c>
      <c r="BI334" s="179">
        <f>IF(N334="nulová",J334,0)</f>
        <v>0</v>
      </c>
      <c r="BJ334" s="18" t="s">
        <v>33</v>
      </c>
      <c r="BK334" s="179">
        <f>ROUND(I334*H334,1)</f>
        <v>0</v>
      </c>
      <c r="BL334" s="18" t="s">
        <v>188</v>
      </c>
      <c r="BM334" s="178" t="s">
        <v>384</v>
      </c>
    </row>
    <row r="335" s="2" customFormat="1" ht="24.15" customHeight="1">
      <c r="A335" s="37"/>
      <c r="B335" s="166"/>
      <c r="C335" s="167" t="s">
        <v>385</v>
      </c>
      <c r="D335" s="167" t="s">
        <v>127</v>
      </c>
      <c r="E335" s="168" t="s">
        <v>386</v>
      </c>
      <c r="F335" s="169" t="s">
        <v>387</v>
      </c>
      <c r="G335" s="170" t="s">
        <v>269</v>
      </c>
      <c r="H335" s="214"/>
      <c r="I335" s="172"/>
      <c r="J335" s="173">
        <f>ROUND(I335*H335,1)</f>
        <v>0</v>
      </c>
      <c r="K335" s="169" t="s">
        <v>143</v>
      </c>
      <c r="L335" s="38"/>
      <c r="M335" s="174" t="s">
        <v>1</v>
      </c>
      <c r="N335" s="175" t="s">
        <v>42</v>
      </c>
      <c r="O335" s="76"/>
      <c r="P335" s="176">
        <f>O335*H335</f>
        <v>0</v>
      </c>
      <c r="Q335" s="176">
        <v>0</v>
      </c>
      <c r="R335" s="176">
        <f>Q335*H335</f>
        <v>0</v>
      </c>
      <c r="S335" s="176">
        <v>0</v>
      </c>
      <c r="T335" s="177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78" t="s">
        <v>188</v>
      </c>
      <c r="AT335" s="178" t="s">
        <v>127</v>
      </c>
      <c r="AU335" s="178" t="s">
        <v>86</v>
      </c>
      <c r="AY335" s="18" t="s">
        <v>124</v>
      </c>
      <c r="BE335" s="179">
        <f>IF(N335="základní",J335,0)</f>
        <v>0</v>
      </c>
      <c r="BF335" s="179">
        <f>IF(N335="snížená",J335,0)</f>
        <v>0</v>
      </c>
      <c r="BG335" s="179">
        <f>IF(N335="zákl. přenesená",J335,0)</f>
        <v>0</v>
      </c>
      <c r="BH335" s="179">
        <f>IF(N335="sníž. přenesená",J335,0)</f>
        <v>0</v>
      </c>
      <c r="BI335" s="179">
        <f>IF(N335="nulová",J335,0)</f>
        <v>0</v>
      </c>
      <c r="BJ335" s="18" t="s">
        <v>33</v>
      </c>
      <c r="BK335" s="179">
        <f>ROUND(I335*H335,1)</f>
        <v>0</v>
      </c>
      <c r="BL335" s="18" t="s">
        <v>188</v>
      </c>
      <c r="BM335" s="178" t="s">
        <v>388</v>
      </c>
    </row>
    <row r="336" s="12" customFormat="1" ht="25.92" customHeight="1">
      <c r="A336" s="12"/>
      <c r="B336" s="153"/>
      <c r="C336" s="12"/>
      <c r="D336" s="154" t="s">
        <v>76</v>
      </c>
      <c r="E336" s="155" t="s">
        <v>389</v>
      </c>
      <c r="F336" s="155" t="s">
        <v>390</v>
      </c>
      <c r="G336" s="12"/>
      <c r="H336" s="12"/>
      <c r="I336" s="156"/>
      <c r="J336" s="157">
        <f>BK336</f>
        <v>0</v>
      </c>
      <c r="K336" s="12"/>
      <c r="L336" s="153"/>
      <c r="M336" s="158"/>
      <c r="N336" s="159"/>
      <c r="O336" s="159"/>
      <c r="P336" s="160">
        <f>P337+P338</f>
        <v>0</v>
      </c>
      <c r="Q336" s="159"/>
      <c r="R336" s="160">
        <f>R337+R338</f>
        <v>0</v>
      </c>
      <c r="S336" s="159"/>
      <c r="T336" s="161">
        <f>T337+T338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154" t="s">
        <v>159</v>
      </c>
      <c r="AT336" s="162" t="s">
        <v>76</v>
      </c>
      <c r="AU336" s="162" t="s">
        <v>77</v>
      </c>
      <c r="AY336" s="154" t="s">
        <v>124</v>
      </c>
      <c r="BK336" s="163">
        <f>BK337+BK338</f>
        <v>0</v>
      </c>
    </row>
    <row r="337" s="2" customFormat="1" ht="24.15" customHeight="1">
      <c r="A337" s="37"/>
      <c r="B337" s="166"/>
      <c r="C337" s="167" t="s">
        <v>391</v>
      </c>
      <c r="D337" s="167" t="s">
        <v>127</v>
      </c>
      <c r="E337" s="168" t="s">
        <v>392</v>
      </c>
      <c r="F337" s="169" t="s">
        <v>393</v>
      </c>
      <c r="G337" s="170" t="s">
        <v>394</v>
      </c>
      <c r="H337" s="171">
        <v>1</v>
      </c>
      <c r="I337" s="172"/>
      <c r="J337" s="173">
        <f>ROUND(I337*H337,1)</f>
        <v>0</v>
      </c>
      <c r="K337" s="169" t="s">
        <v>1</v>
      </c>
      <c r="L337" s="38"/>
      <c r="M337" s="174" t="s">
        <v>1</v>
      </c>
      <c r="N337" s="175" t="s">
        <v>42</v>
      </c>
      <c r="O337" s="76"/>
      <c r="P337" s="176">
        <f>O337*H337</f>
        <v>0</v>
      </c>
      <c r="Q337" s="176">
        <v>0</v>
      </c>
      <c r="R337" s="176">
        <f>Q337*H337</f>
        <v>0</v>
      </c>
      <c r="S337" s="176">
        <v>0</v>
      </c>
      <c r="T337" s="17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78" t="s">
        <v>131</v>
      </c>
      <c r="AT337" s="178" t="s">
        <v>127</v>
      </c>
      <c r="AU337" s="178" t="s">
        <v>33</v>
      </c>
      <c r="AY337" s="18" t="s">
        <v>124</v>
      </c>
      <c r="BE337" s="179">
        <f>IF(N337="základní",J337,0)</f>
        <v>0</v>
      </c>
      <c r="BF337" s="179">
        <f>IF(N337="snížená",J337,0)</f>
        <v>0</v>
      </c>
      <c r="BG337" s="179">
        <f>IF(N337="zákl. přenesená",J337,0)</f>
        <v>0</v>
      </c>
      <c r="BH337" s="179">
        <f>IF(N337="sníž. přenesená",J337,0)</f>
        <v>0</v>
      </c>
      <c r="BI337" s="179">
        <f>IF(N337="nulová",J337,0)</f>
        <v>0</v>
      </c>
      <c r="BJ337" s="18" t="s">
        <v>33</v>
      </c>
      <c r="BK337" s="179">
        <f>ROUND(I337*H337,1)</f>
        <v>0</v>
      </c>
      <c r="BL337" s="18" t="s">
        <v>131</v>
      </c>
      <c r="BM337" s="178" t="s">
        <v>395</v>
      </c>
    </row>
    <row r="338" s="12" customFormat="1" ht="22.8" customHeight="1">
      <c r="A338" s="12"/>
      <c r="B338" s="153"/>
      <c r="C338" s="12"/>
      <c r="D338" s="154" t="s">
        <v>76</v>
      </c>
      <c r="E338" s="164" t="s">
        <v>396</v>
      </c>
      <c r="F338" s="164" t="s">
        <v>397</v>
      </c>
      <c r="G338" s="12"/>
      <c r="H338" s="12"/>
      <c r="I338" s="156"/>
      <c r="J338" s="165">
        <f>BK338</f>
        <v>0</v>
      </c>
      <c r="K338" s="12"/>
      <c r="L338" s="153"/>
      <c r="M338" s="158"/>
      <c r="N338" s="159"/>
      <c r="O338" s="159"/>
      <c r="P338" s="160">
        <f>P339</f>
        <v>0</v>
      </c>
      <c r="Q338" s="159"/>
      <c r="R338" s="160">
        <f>R339</f>
        <v>0</v>
      </c>
      <c r="S338" s="159"/>
      <c r="T338" s="161">
        <f>T339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54" t="s">
        <v>159</v>
      </c>
      <c r="AT338" s="162" t="s">
        <v>76</v>
      </c>
      <c r="AU338" s="162" t="s">
        <v>33</v>
      </c>
      <c r="AY338" s="154" t="s">
        <v>124</v>
      </c>
      <c r="BK338" s="163">
        <f>BK339</f>
        <v>0</v>
      </c>
    </row>
    <row r="339" s="2" customFormat="1" ht="16.5" customHeight="1">
      <c r="A339" s="37"/>
      <c r="B339" s="166"/>
      <c r="C339" s="167" t="s">
        <v>398</v>
      </c>
      <c r="D339" s="167" t="s">
        <v>127</v>
      </c>
      <c r="E339" s="168" t="s">
        <v>399</v>
      </c>
      <c r="F339" s="169" t="s">
        <v>397</v>
      </c>
      <c r="G339" s="170" t="s">
        <v>269</v>
      </c>
      <c r="H339" s="214"/>
      <c r="I339" s="172"/>
      <c r="J339" s="173">
        <f>ROUND(I339*H339,1)</f>
        <v>0</v>
      </c>
      <c r="K339" s="169" t="s">
        <v>400</v>
      </c>
      <c r="L339" s="38"/>
      <c r="M339" s="215" t="s">
        <v>1</v>
      </c>
      <c r="N339" s="216" t="s">
        <v>42</v>
      </c>
      <c r="O339" s="217"/>
      <c r="P339" s="218">
        <f>O339*H339</f>
        <v>0</v>
      </c>
      <c r="Q339" s="218">
        <v>0</v>
      </c>
      <c r="R339" s="218">
        <f>Q339*H339</f>
        <v>0</v>
      </c>
      <c r="S339" s="218">
        <v>0</v>
      </c>
      <c r="T339" s="219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78" t="s">
        <v>401</v>
      </c>
      <c r="AT339" s="178" t="s">
        <v>127</v>
      </c>
      <c r="AU339" s="178" t="s">
        <v>86</v>
      </c>
      <c r="AY339" s="18" t="s">
        <v>124</v>
      </c>
      <c r="BE339" s="179">
        <f>IF(N339="základní",J339,0)</f>
        <v>0</v>
      </c>
      <c r="BF339" s="179">
        <f>IF(N339="snížená",J339,0)</f>
        <v>0</v>
      </c>
      <c r="BG339" s="179">
        <f>IF(N339="zákl. přenesená",J339,0)</f>
        <v>0</v>
      </c>
      <c r="BH339" s="179">
        <f>IF(N339="sníž. přenesená",J339,0)</f>
        <v>0</v>
      </c>
      <c r="BI339" s="179">
        <f>IF(N339="nulová",J339,0)</f>
        <v>0</v>
      </c>
      <c r="BJ339" s="18" t="s">
        <v>33</v>
      </c>
      <c r="BK339" s="179">
        <f>ROUND(I339*H339,1)</f>
        <v>0</v>
      </c>
      <c r="BL339" s="18" t="s">
        <v>401</v>
      </c>
      <c r="BM339" s="178" t="s">
        <v>402</v>
      </c>
    </row>
    <row r="340" s="2" customFormat="1" ht="6.96" customHeight="1">
      <c r="A340" s="37"/>
      <c r="B340" s="59"/>
      <c r="C340" s="60"/>
      <c r="D340" s="60"/>
      <c r="E340" s="60"/>
      <c r="F340" s="60"/>
      <c r="G340" s="60"/>
      <c r="H340" s="60"/>
      <c r="I340" s="60"/>
      <c r="J340" s="60"/>
      <c r="K340" s="60"/>
      <c r="L340" s="38"/>
      <c r="M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</row>
  </sheetData>
  <autoFilter ref="C129:K339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Vladimir Korbel</dc:creator>
  <cp:lastModifiedBy>Vladimir Korbel</cp:lastModifiedBy>
  <dcterms:created xsi:type="dcterms:W3CDTF">2023-09-20T06:20:03Z</dcterms:created>
  <dcterms:modified xsi:type="dcterms:W3CDTF">2023-09-20T06:20:05Z</dcterms:modified>
</cp:coreProperties>
</file>